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0" yWindow="65336" windowWidth="12060" windowHeight="9160" tabRatio="825" activeTab="1"/>
  </bookViews>
  <sheets>
    <sheet name="Introduction" sheetId="1" r:id="rId1"/>
    <sheet name="Pipeline" sheetId="2" r:id="rId2"/>
    <sheet name="Categories" sheetId="3" r:id="rId3"/>
    <sheet name="forB5B6" sheetId="4" r:id="rId4"/>
    <sheet name="forB6" sheetId="5" r:id="rId5"/>
    <sheet name="HOLD" sheetId="6" r:id="rId6"/>
    <sheet name="SPARE" sheetId="7" r:id="rId7"/>
    <sheet name="FAIL" sheetId="8" r:id="rId8"/>
    <sheet name="REWORK" sheetId="9" r:id="rId9"/>
    <sheet name="Scurves" sheetId="10" r:id="rId10"/>
    <sheet name="ASICstuffing" sheetId="11" r:id="rId11"/>
    <sheet name="ASICdefects" sheetId="12" r:id="rId12"/>
    <sheet name="ASICyield" sheetId="13" r:id="rId13"/>
    <sheet name="Inventory" sheetId="14" r:id="rId14"/>
    <sheet name="Location" sheetId="15" r:id="rId15"/>
  </sheets>
  <definedNames>
    <definedName name="_xlnm.Print_Area" localSheetId="11">'ASICdefects'!$A$1:$Q$26</definedName>
    <definedName name="_xlnm.Print_Area" localSheetId="10">'ASICstuffing'!$A$1:$I$26</definedName>
    <definedName name="_xlnm.Print_Area" localSheetId="12">'ASICyield'!$A$1:$G$26</definedName>
    <definedName name="_xlnm.Print_Area" localSheetId="2">'Categories'!$A$1:$AD$26</definedName>
    <definedName name="_xlnm.Print_Area" localSheetId="7">'FAIL'!$A$1:$M$27</definedName>
    <definedName name="_xlnm.Print_Area" localSheetId="3">'forB5B6'!$A$1:$O$27</definedName>
    <definedName name="_xlnm.Print_Area" localSheetId="4">'forB6'!$A$1:$O$27</definedName>
    <definedName name="_xlnm.Print_Area" localSheetId="5">'HOLD'!$A$1:$J$27</definedName>
    <definedName name="_xlnm.Print_Area" localSheetId="0">'Introduction'!$A:$N</definedName>
    <definedName name="_xlnm.Print_Area" localSheetId="13">'Inventory'!$A$1:$U$25</definedName>
    <definedName name="_xlnm.Print_Area" localSheetId="14">'Location'!$A:$P</definedName>
    <definedName name="_xlnm.Print_Area" localSheetId="1">'Pipeline'!$A$1:$J$27</definedName>
    <definedName name="_xlnm.Print_Area" localSheetId="8">'REWORK'!$A$1:$I$26</definedName>
    <definedName name="_xlnm.Print_Area" localSheetId="9">'Scurves'!$A$1:$G$27</definedName>
    <definedName name="_xlnm.Print_Area" localSheetId="6">'SPARE'!$A$1:$J$28</definedName>
    <definedName name="_xlnm.Print_Titles" localSheetId="14">'Location'!$1:$4</definedName>
  </definedNames>
  <calcPr fullCalcOnLoad="1"/>
</workbook>
</file>

<file path=xl/sharedStrings.xml><?xml version="1.0" encoding="utf-8"?>
<sst xmlns="http://schemas.openxmlformats.org/spreadsheetml/2006/main" count="1206" uniqueCount="683">
  <si>
    <t>High offset</t>
  </si>
  <si>
    <t>GOOD</t>
  </si>
  <si>
    <t>PASS</t>
  </si>
  <si>
    <t>HOLD</t>
  </si>
  <si>
    <t>FAIL</t>
  </si>
  <si>
    <t>for B5/B6</t>
  </si>
  <si>
    <t>for any barrel</t>
  </si>
  <si>
    <t>for any barrel</t>
  </si>
  <si>
    <t>9</t>
  </si>
  <si>
    <t>Others</t>
  </si>
  <si>
    <t>SPARE sheet:</t>
  </si>
  <si>
    <t>1</t>
  </si>
  <si>
    <t>Metrology out of PASS2 (and inside of SPARE) limits</t>
  </si>
  <si>
    <t xml:space="preserve">I(350V)&gt;4uA without microdischarge (MD&lt;350) without annealing </t>
  </si>
  <si>
    <t>Lost channels, 10&lt; consective/side&lt;=14, 20&lt; total &lt;=30</t>
  </si>
  <si>
    <t>FAIL sheet:</t>
  </si>
  <si>
    <t>SB</t>
  </si>
  <si>
    <t>Gross mechanical error (e.g. metrology out of SPARE limits, glue coming out)</t>
  </si>
  <si>
    <t>Module</t>
  </si>
  <si>
    <t>Gross mechanical error (e.g. metrology out of SPARE limits)</t>
  </si>
  <si>
    <t>Abnormal leakge current (see Electrical Parameters limits)</t>
  </si>
  <si>
    <t>&lt;=14,&lt;=30</t>
  </si>
  <si>
    <t>&gt;14, &gt;30</t>
  </si>
  <si>
    <t xml:space="preserve">Definition of MDM decay timeT:   fit { I(t)=(I(0)-I(plateau))*exp(-t/T)+I(plateau) } to the decay part, </t>
  </si>
  <si>
    <t>Pipeline sheet:</t>
  </si>
  <si>
    <t>SB(Sensor-baseboard) started</t>
  </si>
  <si>
    <t>---</t>
  </si>
  <si>
    <t>replacing an ASIC</t>
  </si>
  <si>
    <t>HOLD</t>
  </si>
  <si>
    <t>(This category is kept for historical reasons, and the entries are subtracted once the entries are classified in PASS2 or SPARE's.)</t>
  </si>
  <si>
    <t>Calculation/given</t>
  </si>
  <si>
    <t>Modules in progress  at SB stage on date(="SB's sent/ready for hybrid mounting" - "Modules sent/ready for wire-bonding")</t>
  </si>
  <si>
    <t>Any/B5B6, automatically filled from the "Categories" value</t>
  </si>
  <si>
    <t>Reason for B5B6</t>
  </si>
  <si>
    <t>Sign-off comment</t>
  </si>
  <si>
    <t>SB's sent/ready for hybrid mounting (="SB's classified" - ("SB's HOLD" + "SB's FAIL" in "Categories"))</t>
  </si>
  <si>
    <t>SB  Others</t>
  </si>
  <si>
    <t>3</t>
  </si>
  <si>
    <t>Module out of PASS limits</t>
  </si>
  <si>
    <t>4</t>
  </si>
  <si>
    <t>+/-0.05</t>
  </si>
  <si>
    <t>&gt;+/-0.05</t>
  </si>
  <si>
    <t>&gt;6.44</t>
  </si>
  <si>
    <t>+/-0.19</t>
  </si>
  <si>
    <t>&gt;0.3</t>
  </si>
  <si>
    <t>&gt;0.44</t>
  </si>
  <si>
    <t>Electrical parameters</t>
  </si>
  <si>
    <t>I-V (No MD)[uA]</t>
  </si>
  <si>
    <t>&gt;4@350V</t>
  </si>
  <si>
    <t>Microdischarge onset voltage [V]</t>
  </si>
  <si>
    <t>&lt;150</t>
  </si>
  <si>
    <t>Microdischarge decay time (MDM) [hr]</t>
  </si>
  <si>
    <t>&gt;6</t>
  </si>
  <si>
    <t>Within SPARE are the subcategories:</t>
  </si>
  <si>
    <t>3.5</t>
  </si>
  <si>
    <t>3.6</t>
  </si>
  <si>
    <t>FAIL</t>
  </si>
  <si>
    <t xml:space="preserve">Modules that could never go in ATLAS, </t>
  </si>
  <si>
    <t xml:space="preserve"> for example broken or badly scratched detectors, gross mechanical errors (such as glue coming out), many bad channels due to bonding problems, broken ASICs that can't be replaced. </t>
  </si>
  <si>
    <t>and out of SPARE limits</t>
  </si>
  <si>
    <t>lost in handling</t>
  </si>
  <si>
    <t>lost</t>
  </si>
  <si>
    <t>Loss Yield</t>
  </si>
  <si>
    <t>Modules classified (= "Classifed" - ("SB's HOLD"+"SB's FAIL") in "Categories")</t>
  </si>
  <si>
    <t>SB</t>
  </si>
  <si>
    <t>("sent" means either sent or ready to be sent)</t>
  </si>
  <si>
    <t>Cluster</t>
  </si>
  <si>
    <t>Modules for B5/B6</t>
  </si>
  <si>
    <t>041001</t>
  </si>
  <si>
    <t>a3 [mrad]</t>
  </si>
  <si>
    <t>a4 [mrad]</t>
  </si>
  <si>
    <t>Modules in REWORK</t>
  </si>
  <si>
    <t>Pre-series sensors</t>
  </si>
  <si>
    <t>Modules in progress  at SB stage on date (=(4)-(5))</t>
  </si>
  <si>
    <t>SB's sent/ready for classification</t>
  </si>
  <si>
    <t>defective ASIC's</t>
  </si>
  <si>
    <t>2022017(Japan), 2022038(Nordic), 2022004(US), 2022033(UK)</t>
  </si>
  <si>
    <t>Date (dd/mm/yyyy)</t>
  </si>
  <si>
    <t>+/-10</t>
  </si>
  <si>
    <t>+/-20</t>
  </si>
  <si>
    <t>+/-5</t>
  </si>
  <si>
    <t>+/-8</t>
  </si>
  <si>
    <t>+/-15</t>
  </si>
  <si>
    <t>&gt; +/-15</t>
  </si>
  <si>
    <t>exclusive of stereo</t>
  </si>
  <si>
    <t>+/-0.13</t>
  </si>
  <si>
    <t>&lt;-</t>
  </si>
  <si>
    <t>+/-0.16</t>
  </si>
  <si>
    <t>+/-0.24</t>
  </si>
  <si>
    <t>(Measurement values are rounded down for classification)</t>
  </si>
  <si>
    <t>Parameter</t>
  </si>
  <si>
    <t>+/-30</t>
  </si>
  <si>
    <t>+/-40</t>
  </si>
  <si>
    <t>+/-50</t>
  </si>
  <si>
    <t>+/-60</t>
  </si>
  <si>
    <t>+/-100</t>
  </si>
  <si>
    <t>+/-140</t>
  </si>
  <si>
    <t>+/-170</t>
  </si>
  <si>
    <t>+/-200</t>
  </si>
  <si>
    <t>Thermistor T diff.&gt;=2C</t>
  </si>
  <si>
    <t>Vdd min 3.5V&lt; &lt;=3.8V</t>
  </si>
  <si>
    <t xml:space="preserve">I(350V)&gt;4uA without micro discharge (MD&lt;350) without annealing </t>
  </si>
  <si>
    <t>Lost channels, 10&lt; consective /side&lt;=14, 20&lt; total &lt;=30</t>
  </si>
  <si>
    <t>(If a module can not be assigned to one of "any barrel", "B5/B6", or "B6", it will go to 4.2 FAIL Modules)</t>
  </si>
  <si>
    <t>Amendaments on 2004/06/28 (yyyy/mm/dd)</t>
  </si>
  <si>
    <t>2&lt;=dT&lt;4 degC</t>
  </si>
  <si>
    <t>3.5V&lt; &lt;=3.8V</t>
  </si>
  <si>
    <t>Vdd for Bypass test, Vdd min = 3.5V for any barrel and Vdd min &lt;=3.8V for B6</t>
  </si>
  <si>
    <t>after the June SCT week, creation of B6 PASS2 category (MD&gt;300V, Vdd min&lt;=3.8V), B6 (2&lt;=dT&lt;4), B5 (dT&lt;2), and hymxf/hymyf/hymxb/hymyb&lt;500um for PASS2</t>
  </si>
  <si>
    <t>3.5V&lt; Vdd min &lt;= 3.8V</t>
  </si>
  <si>
    <t>3.45</t>
  </si>
  <si>
    <t>For barrel 6</t>
  </si>
  <si>
    <t>3.65</t>
  </si>
  <si>
    <t>For barrel 6</t>
  </si>
  <si>
    <t>B6</t>
  </si>
  <si>
    <t>Module</t>
  </si>
  <si>
    <t>Others</t>
  </si>
  <si>
    <t>No assignable barrel</t>
  </si>
  <si>
    <t>GOOD/PASS2/SPARE/FAIL</t>
  </si>
  <si>
    <t>(ok(good) /negative /positive /&gt;0.45)</t>
  </si>
  <si>
    <t>for B6</t>
  </si>
  <si>
    <t>PASS2 /Classified</t>
  </si>
  <si>
    <t>SPARE /Classified</t>
  </si>
  <si>
    <t>GOOD+PASS</t>
  </si>
  <si>
    <t>Pre-series sensors</t>
  </si>
  <si>
    <t>Bad current behaviour</t>
  </si>
  <si>
    <t>Bad visual features</t>
  </si>
  <si>
    <t>b angle &gt;3 mrad</t>
  </si>
  <si>
    <t>Total ASICs delivered includes many AD1 &amp; worse chips</t>
  </si>
  <si>
    <t>S-curves Category ((ok or good) /negative /positive /&gt;0.45)</t>
  </si>
  <si>
    <t>Category GOOD /PASS /PASS2 /SPARE /FAIL</t>
  </si>
  <si>
    <t>Electrical GOOD /PASS2 /SPARE /FAIL</t>
  </si>
  <si>
    <t>Comment</t>
  </si>
  <si>
    <t xml:space="preserve">S-curves Category </t>
  </si>
  <si>
    <t xml:space="preserve">S-curves </t>
  </si>
  <si>
    <t xml:space="preserve">Category </t>
  </si>
  <si>
    <t>GOOD/PASS/PASS2/SPARE/FAIL/REWORK, automatically filled from the "Categories" value</t>
  </si>
  <si>
    <t>Reason for HOLD/FAIL</t>
  </si>
  <si>
    <t xml:space="preserve">Barrel assignment </t>
  </si>
  <si>
    <t>Modules sent/ready for wire-bonding (I.e., hybrid mounting completed = "SB's ready for hybrid mounting" - "Modules in progress  at SB stage on date")</t>
  </si>
  <si>
    <t>6</t>
  </si>
  <si>
    <t>Modules sent/ready for classification (I.e., wire-bonding completed)</t>
  </si>
  <si>
    <t>7</t>
  </si>
  <si>
    <t>-</t>
  </si>
  <si>
    <t>Barrel Module Categories</t>
  </si>
  <si>
    <t>"SB" is the sensor-baseboard sandwich WITHOUT hybrid</t>
  </si>
  <si>
    <t>"Module" is the final object, I.e., SB fitted WITH hybrid</t>
  </si>
  <si>
    <t xml:space="preserve">When counted, SB's and Modules are exclusive each other. </t>
  </si>
  <si>
    <t>Also, the entries in 1.1, 1.2, ..., are exclusive each other.</t>
  </si>
  <si>
    <t>GOOD</t>
  </si>
  <si>
    <t>Good for any barrel</t>
  </si>
  <si>
    <t xml:space="preserve">Use only for barrel 5 or 6 </t>
  </si>
  <si>
    <t>a1 [mrad]</t>
  </si>
  <si>
    <t>a2 [mrad]</t>
  </si>
  <si>
    <t xml:space="preserve">The purpose of the category is to keep modules in the tails of the expected mechanical distributions.  </t>
  </si>
  <si>
    <t>Pass for any barrel</t>
  </si>
  <si>
    <t>Use only for barrel 5 or 6</t>
  </si>
  <si>
    <t xml:space="preserve">Series (not pre-series) detectors.  </t>
  </si>
  <si>
    <t>+/-0.5</t>
  </si>
  <si>
    <t>+/-0.6</t>
  </si>
  <si>
    <t>&gt;+/-0.6</t>
  </si>
  <si>
    <t>+/-3</t>
  </si>
  <si>
    <t>+/-6</t>
  </si>
  <si>
    <t>&gt;+/-7</t>
  </si>
  <si>
    <t>+/-0.03</t>
  </si>
  <si>
    <t>040601</t>
  </si>
  <si>
    <t>040701</t>
  </si>
  <si>
    <t>040801</t>
  </si>
  <si>
    <t>040901</t>
  </si>
  <si>
    <t>STUCK-CELL &gt;2/link</t>
  </si>
  <si>
    <t>Categories (1.1~5)</t>
  </si>
  <si>
    <t>Abnormal cal line</t>
  </si>
  <si>
    <t>Version history</t>
  </si>
  <si>
    <t>1st version</t>
  </si>
  <si>
    <t>updates in Inventory, Pipeline, forB5B6, HOLD, REWORK, s-curves sheets</t>
  </si>
  <si>
    <t>update in Pipeline sheet, add FAIL sheet</t>
  </si>
  <si>
    <t>update in Pipeline, Inventry sheet</t>
  </si>
  <si>
    <t>update in Pipeline (wording, and formula in column I), HOLD (split SB and Module), FAIL, ASICstuffing sheets</t>
  </si>
  <si>
    <t>update in Scurves  (wording, &gt;0.4fC), ASICstuffing, ASICyield(formula), add Location sheet, print area</t>
  </si>
  <si>
    <t>cleaning</t>
  </si>
  <si>
    <t>others</t>
  </si>
  <si>
    <t>further visual inspection</t>
  </si>
  <si>
    <t>Date of filling the row</t>
  </si>
  <si>
    <t xml:space="preserve">I-V </t>
  </si>
  <si>
    <t xml:space="preserve">Electrical </t>
  </si>
  <si>
    <t>GOOD/PASS2/SPARE/FAIL</t>
  </si>
  <si>
    <t>Electrical Special Setting</t>
  </si>
  <si>
    <t>ISH=20, SDF=0.4</t>
  </si>
  <si>
    <t>Module id</t>
  </si>
  <si>
    <t>First 7 digits can be automated with B3 cell</t>
  </si>
  <si>
    <t>Categories</t>
  </si>
  <si>
    <t>1.1~5</t>
  </si>
  <si>
    <t>Mandatory to be filled that automatically fills "Category" and "Barrel assignment" cells</t>
  </si>
  <si>
    <t>Module location/usage</t>
  </si>
  <si>
    <t xml:space="preserve">Date </t>
  </si>
  <si>
    <t>(HOLD) /Classified</t>
  </si>
  <si>
    <t>add Quality and Sign-off columns in "Location" sheet. Sign-off "Category" is either of GOOD/PASS/FAIL.</t>
  </si>
  <si>
    <t>2.1</t>
  </si>
  <si>
    <t>add "Electrical special setting" in Quality columns in "Location" sheet</t>
  </si>
  <si>
    <t>2.2</t>
  </si>
  <si>
    <t>(HOLD)</t>
  </si>
  <si>
    <t>(SB's)</t>
  </si>
  <si>
    <t>(Modules)</t>
  </si>
  <si>
    <t>hyb1NearH [mm]</t>
  </si>
  <si>
    <t>hyb1FarH[mm]</t>
  </si>
  <si>
    <t>hyb2NearH [mm]</t>
  </si>
  <si>
    <t>hyb2FarH [mm]</t>
  </si>
  <si>
    <t>Those that metrology is worse than PASS2, or if the electrical properties are out of spec. Fill the reasons in the SPARE sheet (see below)</t>
  </si>
  <si>
    <t>&gt;+/-0.35</t>
  </si>
  <si>
    <t>0.1</t>
  </si>
  <si>
    <t>0.15</t>
  </si>
  <si>
    <t>&gt;0.2</t>
  </si>
  <si>
    <t>0.2</t>
  </si>
  <si>
    <t>+/-480</t>
  </si>
  <si>
    <t>2.3.3</t>
  </si>
  <si>
    <t>PASS</t>
  </si>
  <si>
    <t xml:space="preserve">The module just misses satisfying one or more of the mechanical specifications.  </t>
  </si>
  <si>
    <t>Abnormally long current decay at 500V, &gt;1hr</t>
  </si>
  <si>
    <t>Lost channels &gt;7consective/side, &gt;15/total</t>
  </si>
  <si>
    <t>8</t>
  </si>
  <si>
    <t>date (yyyy/mm/dd)</t>
  </si>
  <si>
    <t>Microdischarge decay plateau current [uA]</t>
  </si>
  <si>
    <t>&gt;4</t>
  </si>
  <si>
    <t>Number of lost channels (sideconsective, total)</t>
  </si>
  <si>
    <t>&lt;=7,&lt;=15</t>
  </si>
  <si>
    <t>&lt;=10,&lt;=20</t>
  </si>
  <si>
    <t>containing &gt;0.45 fC</t>
  </si>
  <si>
    <t>(A FAIL S/B would not have a hybrid added to it)</t>
  </si>
  <si>
    <t>REWORK modules</t>
  </si>
  <si>
    <t xml:space="preserve">Modules held back for rework that might make them usable, </t>
  </si>
  <si>
    <t>Classified</t>
  </si>
  <si>
    <t>This "Classified" column is the sum of the above exclusive columns, in order to have the total number of classified SB and modules</t>
  </si>
  <si>
    <t xml:space="preserve">No bad visual inspection features that could relate to HV robustness </t>
  </si>
  <si>
    <t>Cooling facing b-angle within specification (I.e., &lt;3 mrad)</t>
  </si>
  <si>
    <t>Metrology parameters</t>
  </si>
  <si>
    <t>041001</t>
  </si>
  <si>
    <t>041101</t>
  </si>
  <si>
    <t>041201</t>
  </si>
  <si>
    <t>ASIC loss yield</t>
  </si>
  <si>
    <t>031201</t>
  </si>
  <si>
    <t>040101</t>
  </si>
  <si>
    <t>040201</t>
  </si>
  <si>
    <t>040301</t>
  </si>
  <si>
    <t>040401</t>
  </si>
  <si>
    <t>midxf [um]</t>
  </si>
  <si>
    <t>Too many bad channels (see Electrical Parameters limits)</t>
  </si>
  <si>
    <t>REWORK sheet:</t>
  </si>
  <si>
    <t>Modules are requiring further actions:</t>
  </si>
  <si>
    <t>Module location/usage</t>
  </si>
  <si>
    <t>Irradiation aspects</t>
  </si>
  <si>
    <t>MD&lt;350V</t>
  </si>
  <si>
    <t>GOOD</t>
  </si>
  <si>
    <t>Date (yymmdd)</t>
  </si>
  <si>
    <t>REPAIRED</t>
  </si>
  <si>
    <t>S-curve wiggles in Noise-Occupancy plots in modules (GOOD+PASS)</t>
  </si>
  <si>
    <t>in negative(-) threshold</t>
  </si>
  <si>
    <t>Wiggles</t>
  </si>
  <si>
    <t xml:space="preserve">These are modules outside one or more of the Pass limits. </t>
  </si>
  <si>
    <t xml:space="preserve"> They are stopped in production at the point they are found to be outside the limit (ie a hybrid is not fitted if the baseboard-sensor sandwich is outside "pass" metrology values).  </t>
  </si>
  <si>
    <t>SB's</t>
  </si>
  <si>
    <t>Modules (I.e., SB with hybrid)</t>
  </si>
  <si>
    <t>(e.g., I&gt;4uA at 500V without Microdischarge(MD), MD&lt;350V, Abnormally long current decay ,  lost channels&gt;7/side, &gt;15/total, etc)</t>
  </si>
  <si>
    <t>3.3, 3.4</t>
  </si>
  <si>
    <t>Modules in progress with hybrid mounted on date(="Modules sent/ready for wire-bonding" - "Modules classified")</t>
  </si>
  <si>
    <t>HOLD sheet:</t>
  </si>
  <si>
    <t>Obsolete, but fill those SB and Modules if they are not yet classified into PASS2 or SPARE's</t>
  </si>
  <si>
    <t>SB out of PASS limits</t>
  </si>
  <si>
    <t>2</t>
  </si>
  <si>
    <t>B3/B4</t>
  </si>
  <si>
    <t>B5/B6</t>
  </si>
  <si>
    <t>B6</t>
  </si>
  <si>
    <t>No</t>
  </si>
  <si>
    <t>&lt;2 degC</t>
  </si>
  <si>
    <t>Vdd min</t>
  </si>
  <si>
    <t>3.5V</t>
  </si>
  <si>
    <t>Yes</t>
  </si>
  <si>
    <t>No</t>
  </si>
  <si>
    <t>&gt;3 mrad</t>
  </si>
  <si>
    <t>+/-500</t>
  </si>
  <si>
    <t>&gt;+/-500</t>
  </si>
  <si>
    <t>+/-300</t>
  </si>
  <si>
    <t>average= (hyb1LeftNearH+hyb1RightNearH)/2</t>
  </si>
  <si>
    <t>average= (hyb1LeftFarH+hyb1RightFarH)/2</t>
  </si>
  <si>
    <t>average= (hyb2LeftNearH+hyb2RightNearH)/2</t>
  </si>
  <si>
    <t>average= (hyb2LeftFarH+hyb2RightFarH)/2</t>
  </si>
  <si>
    <t>msx [um]</t>
  </si>
  <si>
    <t>041101</t>
  </si>
  <si>
    <t>041201</t>
  </si>
  <si>
    <t>Classified</t>
  </si>
  <si>
    <t>Cumulative</t>
  </si>
  <si>
    <t>b angle &gt;3 mrad</t>
  </si>
  <si>
    <t>mhx [um]</t>
  </si>
  <si>
    <t>Dead</t>
  </si>
  <si>
    <t xml:space="preserve">Large Gain Spread (LGS) </t>
  </si>
  <si>
    <t>ISH=30uA Warm</t>
  </si>
  <si>
    <t>SB or Modules in HOLD (This sheet is kept for historical reason)</t>
  </si>
  <si>
    <t>SB or Modules in SPARE</t>
  </si>
  <si>
    <t>hyb1Concavity [mm]</t>
  </si>
  <si>
    <t>Others</t>
  </si>
  <si>
    <t>Modules sent/ready for wire-bonding</t>
  </si>
  <si>
    <t>Modules sent/ready for classification</t>
  </si>
  <si>
    <t>Reason for FAIL</t>
  </si>
  <si>
    <t>GOOD+PASS</t>
  </si>
  <si>
    <t>Sign-off</t>
  </si>
  <si>
    <t>hymaf [mrad]</t>
  </si>
  <si>
    <t>hymxb [um]</t>
  </si>
  <si>
    <t>hymyb [um]</t>
  </si>
  <si>
    <t>hymab [mrad]</t>
  </si>
  <si>
    <t>conp1x [um]</t>
  </si>
  <si>
    <t>conp1y [um]</t>
  </si>
  <si>
    <t>Modules in progress with hybrid mounted on date(=(5)-(7))</t>
  </si>
  <si>
    <t>Lost, damaged, in handling and assembly (not counted as started)</t>
  </si>
  <si>
    <t>Module location</t>
  </si>
  <si>
    <t>Module id</t>
  </si>
  <si>
    <t>&gt;+/-300</t>
  </si>
  <si>
    <t>1-sided</t>
  </si>
  <si>
    <t>+/-0.35</t>
  </si>
  <si>
    <t>+/-0.25</t>
  </si>
  <si>
    <r>
      <t>Bad s-curves &gt;</t>
    </r>
    <r>
      <rPr>
        <sz val="10"/>
        <color indexed="10"/>
        <rFont val="Helv"/>
        <family val="2"/>
      </rPr>
      <t>0.45</t>
    </r>
    <r>
      <rPr>
        <sz val="10"/>
        <rFont val="Helv"/>
        <family val="2"/>
      </rPr>
      <t>fC</t>
    </r>
  </si>
  <si>
    <r>
      <t>Bad s-curves &gt;</t>
    </r>
    <r>
      <rPr>
        <sz val="10"/>
        <color indexed="10"/>
        <rFont val="Helv"/>
        <family val="2"/>
      </rPr>
      <t>0.45</t>
    </r>
    <r>
      <rPr>
        <sz val="10"/>
        <rFont val="Helv"/>
        <family val="2"/>
      </rPr>
      <t>fC</t>
    </r>
  </si>
  <si>
    <r>
      <t>containing &gt;</t>
    </r>
    <r>
      <rPr>
        <sz val="10"/>
        <color indexed="10"/>
        <rFont val="Helv"/>
        <family val="2"/>
      </rPr>
      <t xml:space="preserve">0.45 </t>
    </r>
    <r>
      <rPr>
        <sz val="10"/>
        <rFont val="Helv"/>
        <family val="2"/>
      </rPr>
      <t>fC</t>
    </r>
  </si>
  <si>
    <t>midyf [um]</t>
  </si>
  <si>
    <t>REWORK /Classified</t>
  </si>
  <si>
    <t>FAIL /Classified</t>
  </si>
  <si>
    <t>(GOOD+PASS) /Classified</t>
  </si>
  <si>
    <t>&gt; +/-0.24</t>
  </si>
  <si>
    <t>exclusive of midyf</t>
  </si>
  <si>
    <t>+/-3.145</t>
  </si>
  <si>
    <t>+/-320</t>
  </si>
  <si>
    <t>&lt;-0.2</t>
  </si>
  <si>
    <t>absolute envelope</t>
  </si>
  <si>
    <t>&gt;0.2</t>
  </si>
  <si>
    <t>+/-0.15</t>
  </si>
  <si>
    <t>0.07</t>
  </si>
  <si>
    <t>0.09</t>
  </si>
  <si>
    <t>&gt;0.11</t>
  </si>
  <si>
    <t>0.03</t>
  </si>
  <si>
    <t>&gt;0.03</t>
  </si>
  <si>
    <t>&lt;-</t>
  </si>
  <si>
    <t>+/-0.04</t>
  </si>
  <si>
    <t>Abnormal leakge current (see Electrical Parameters limits)</t>
  </si>
  <si>
    <t>Too many bad channels (see Electrical Parameters limits)</t>
  </si>
  <si>
    <t>Gross mechanical error (e.g. metrology out of SPARE limits, glue coming out)</t>
  </si>
  <si>
    <t>Gross mechanical error (e.g. metrology out of SPARE limits)</t>
  </si>
  <si>
    <t xml:space="preserve">Barrel Modules Status </t>
  </si>
  <si>
    <t>update the hybrid metrology parameters for PASS etc. + revive HOLD columns for compatibility+ number of bug fixes</t>
  </si>
  <si>
    <t>for good, "-": wiggle in negative threshold, "+": wiggles in both negative and positive threaholds, "&gt;0.45": wiggles threshold &gt; 0.45fC</t>
  </si>
  <si>
    <t>SB's sent/ready for hybrid mounting</t>
  </si>
  <si>
    <t>replacing a pitch adaper</t>
  </si>
  <si>
    <t>rebonding wires</t>
  </si>
  <si>
    <t>replacing hybrid</t>
  </si>
  <si>
    <t>replacing connector</t>
  </si>
  <si>
    <t>Irradiation aspects</t>
  </si>
  <si>
    <t>for B5B6 sheet:</t>
  </si>
  <si>
    <t>&lt;-</t>
  </si>
  <si>
    <t>&lt;-</t>
  </si>
  <si>
    <t>&lt;-</t>
  </si>
  <si>
    <t>&gt;500V</t>
  </si>
  <si>
    <t>for B6 sheet:</t>
  </si>
  <si>
    <t>3</t>
  </si>
  <si>
    <t>Thermistor T diff.&gt;=2C</t>
  </si>
  <si>
    <t>Others</t>
  </si>
  <si>
    <t>4</t>
  </si>
  <si>
    <t>Others</t>
  </si>
  <si>
    <t>PASS2+SPARE</t>
  </si>
  <si>
    <t>Modules for B6</t>
  </si>
  <si>
    <t>I-V GOOD /PASS2 /SPARE /FAIL</t>
  </si>
  <si>
    <t>Barrel assignment Any/B5B6/B6</t>
  </si>
  <si>
    <t>Reason for B5B6 or B6</t>
  </si>
  <si>
    <t>040801</t>
  </si>
  <si>
    <t>040901</t>
  </si>
  <si>
    <t>041001</t>
  </si>
  <si>
    <t>041101</t>
  </si>
  <si>
    <t>For electrical performance, it is expected that the large majority of modules will have considerably less than the 1% bad channels of the specification.</t>
  </si>
  <si>
    <t>Within Good are the subcategories:</t>
  </si>
  <si>
    <t>Module</t>
  </si>
  <si>
    <t>031101</t>
  </si>
  <si>
    <t>031201</t>
  </si>
  <si>
    <t>040101</t>
  </si>
  <si>
    <t>040201</t>
  </si>
  <si>
    <t>040301</t>
  </si>
  <si>
    <t>040401</t>
  </si>
  <si>
    <t>040501</t>
  </si>
  <si>
    <t>040601</t>
  </si>
  <si>
    <t>in negative(-) or both (+,-) threshold</t>
  </si>
  <si>
    <t>Modules</t>
  </si>
  <si>
    <t>replacing ASIC</t>
  </si>
  <si>
    <t xml:space="preserve">STUCK-CELL </t>
  </si>
  <si>
    <t>The number of Pass modules should therefore be much less than the number of Good modules.</t>
  </si>
  <si>
    <t xml:space="preserve">A Pass module must still fully satisfy the electrical specification.  </t>
  </si>
  <si>
    <t>(eg unusual amount of debris/marks near detector edges, messy detector-detector bonding that leaves any bonds flat near detector surface, broken bits of bond wire, etc.)</t>
  </si>
  <si>
    <t>YIELD</t>
  </si>
  <si>
    <t>Cumulative</t>
  </si>
  <si>
    <t>Date (yymmdd)</t>
  </si>
  <si>
    <t>030701</t>
  </si>
  <si>
    <t>030801</t>
  </si>
  <si>
    <t>No history of unexplained bad IV behaviour (eg current very big on first test of module)</t>
  </si>
  <si>
    <t>replacing hybrid</t>
  </si>
  <si>
    <t>rebonding wires</t>
  </si>
  <si>
    <t>others</t>
  </si>
  <si>
    <t>Pipeline</t>
  </si>
  <si>
    <t>TrimDAC loading failed</t>
  </si>
  <si>
    <t>Negative offset</t>
  </si>
  <si>
    <t>damaged, no recovery</t>
  </si>
  <si>
    <t>Abnormally long MD current decay , 1hr &lt; decay time &lt;= 6 hr, or high MD plateau current, 1uA&lt; I_MD&lt;=4 uA</t>
  </si>
  <si>
    <t>2.25</t>
  </si>
  <si>
    <t>For barrel 6</t>
  </si>
  <si>
    <t>1.25</t>
  </si>
  <si>
    <t>and approximately the time when { I(T)-I(plateau)}/{I(0)-I(plateau)}=1/2.7</t>
  </si>
  <si>
    <t>hymxf [um]</t>
  </si>
  <si>
    <t>hymyf [um]</t>
  </si>
  <si>
    <t>2.4.1</t>
  </si>
  <si>
    <t>2.3.4</t>
  </si>
  <si>
    <t>update PASS2/SPARE of hymxf(b), hymyf(b), and conp1y + add temp. diff. dT&gt;4 deg.C for SPARE + bug fix + consistent s-curves &gt;0.45 fC</t>
  </si>
  <si>
    <t xml:space="preserve"> First proposals for Modules to Select for Barrels 3 and 4</t>
  </si>
  <si>
    <t>Thermistor temperatures are as expected for test setup and difference in their temperature(dT) is dT&lt;2 deg C</t>
  </si>
  <si>
    <t>Any conclusions on irradiation hardness that might be established in future</t>
  </si>
  <si>
    <t>Thermistor T diff.&gt;=2C</t>
  </si>
  <si>
    <t>Module categories (each column entry is exclusive each other)</t>
  </si>
  <si>
    <t>msy [um]</t>
  </si>
  <si>
    <t>sepf [um]</t>
  </si>
  <si>
    <t>sepb [um]</t>
  </si>
  <si>
    <t>in both +,-thresholds</t>
  </si>
  <si>
    <t>(GOOD+REPAIRED)/SUM(1to4)</t>
  </si>
  <si>
    <t>030501</t>
  </si>
  <si>
    <t>030601</t>
  </si>
  <si>
    <t>These are to be used in an EXTREME EMERFGENCY case in ATLAS</t>
  </si>
  <si>
    <t>To be mated with hybrids with AA1 chips as much as possible</t>
  </si>
  <si>
    <t>To be mated with hybrids with AA1 chips as much as possible</t>
  </si>
  <si>
    <t>These are to be used in an EMERGENCY case in ATLAS</t>
  </si>
  <si>
    <t>(See separate proposal for these subcategories)</t>
  </si>
  <si>
    <t>stereo [mrad]</t>
  </si>
  <si>
    <t>replacing connector</t>
  </si>
  <si>
    <t>BLG=BHN=BPB (SDF=default)</t>
  </si>
  <si>
    <t>BLG=BHN=BPB (SDF=0.4)</t>
  </si>
  <si>
    <t>Bad visual features</t>
  </si>
  <si>
    <t>loCoolingFacingConcavity [mm]</t>
  </si>
  <si>
    <t>SB's sent/ready for classification</t>
  </si>
  <si>
    <t>SB's classified</t>
  </si>
  <si>
    <t>add columns of STUCKCELL&gt;2/link and BHN (block of high noise = partbonded in hybrid) at SDF=0.4, and modify counting of total , in ASICdefects sheet</t>
  </si>
  <si>
    <t>2.0</t>
  </si>
  <si>
    <t>hyb2Concavity [mm]</t>
  </si>
  <si>
    <t>hyb1CapMaxH [mm]</t>
  </si>
  <si>
    <t>hyb2CapMaxH [mm]</t>
  </si>
  <si>
    <t>hybridMaxThickness [mm]</t>
  </si>
  <si>
    <t>lost in FAILed hybrids</t>
  </si>
  <si>
    <t>mhy [um]</t>
  </si>
  <si>
    <t>ASIC stuffing</t>
  </si>
  <si>
    <t>ready for hybrid mounting</t>
  </si>
  <si>
    <t>e.g GOOD after ASIC replacement</t>
  </si>
  <si>
    <t>ASIC stuffing (hybrid counts)</t>
  </si>
  <si>
    <t>anticipated</t>
  </si>
  <si>
    <t>Base-boards</t>
  </si>
  <si>
    <t>calculate "Modules classifed" in Pipeline from Categories</t>
  </si>
  <si>
    <t>2.2.1</t>
  </si>
  <si>
    <t>update Introduction sheet on description of HOLD sheet</t>
  </si>
  <si>
    <t>2.3.1</t>
  </si>
  <si>
    <t>update to include PASS2, SPARE, FAIL catogories defined in March 2004 SCT meeting and after</t>
  </si>
  <si>
    <t>2.3.2</t>
  </si>
  <si>
    <t>refined the MDM decay fitting function to account for the plateau current</t>
  </si>
  <si>
    <t>+/-6.290</t>
  </si>
  <si>
    <t>+/-640</t>
  </si>
  <si>
    <t>+/-0.25</t>
  </si>
  <si>
    <t>+/-0.6</t>
  </si>
  <si>
    <t>PASS2</t>
  </si>
  <si>
    <t>SPARE</t>
  </si>
  <si>
    <t>Module</t>
  </si>
  <si>
    <t>Cumulative</t>
  </si>
  <si>
    <t>Out of PASS limits</t>
  </si>
  <si>
    <t>Date (yymmdd)</t>
  </si>
  <si>
    <t>STARTED</t>
  </si>
  <si>
    <t>Cluster</t>
  </si>
  <si>
    <t>Low gain (&lt;45 mV/fC)</t>
  </si>
  <si>
    <t>SAWTOOTH s-curve</t>
  </si>
  <si>
    <t>Others</t>
  </si>
  <si>
    <t xml:space="preserve">Fully completed and tested module, satisfying all specifications (mechanical and electrical).  </t>
  </si>
  <si>
    <t>031001</t>
  </si>
  <si>
    <t>030901</t>
  </si>
  <si>
    <t>031001</t>
  </si>
  <si>
    <t>031101</t>
  </si>
  <si>
    <t>030901</t>
  </si>
  <si>
    <t>Modules classified</t>
  </si>
  <si>
    <t>(dd/mm/yyyy)</t>
  </si>
  <si>
    <t>Comment</t>
  </si>
  <si>
    <t>e.g., replacing an ASIC, gluing on a replacement pitch adapter, re-bonding work.</t>
  </si>
  <si>
    <t>Visual rejects</t>
  </si>
  <si>
    <t>Quality</t>
  </si>
  <si>
    <t>I-V Comment</t>
  </si>
  <si>
    <t xml:space="preserve">They are carefully stored for later assessment by the Barrel Module community.  </t>
  </si>
  <si>
    <t>ISH=30uA COLD</t>
  </si>
  <si>
    <t>REWORK</t>
  </si>
  <si>
    <t>Bad current behaviour</t>
  </si>
  <si>
    <t>XXX</t>
  </si>
  <si>
    <t>for any barrel</t>
  </si>
  <si>
    <t>for B5/B6</t>
  </si>
  <si>
    <t>total</t>
  </si>
  <si>
    <t>Location sheet:</t>
  </si>
  <si>
    <t>defective ASIC's</t>
  </si>
  <si>
    <t>outside of assembly location, e.g., irradiation, beamtest, macro assembly site</t>
  </si>
  <si>
    <t>Module inst. id</t>
  </si>
  <si>
    <t>Inventory</t>
  </si>
  <si>
    <t>Cumulative</t>
  </si>
  <si>
    <t>Sensors</t>
  </si>
  <si>
    <t>PC-hybrids</t>
  </si>
  <si>
    <t>ASIC's</t>
  </si>
  <si>
    <t>ASIC-hybrids</t>
  </si>
  <si>
    <t>Received:</t>
  </si>
  <si>
    <t>Reasons:</t>
  </si>
  <si>
    <t>YIELD</t>
  </si>
  <si>
    <t>The limits of quantities as measured for the Pass category: see the attached table</t>
  </si>
  <si>
    <t>b [mrad]</t>
  </si>
  <si>
    <t>SB's</t>
  </si>
  <si>
    <t>040701</t>
  </si>
  <si>
    <t>040801</t>
  </si>
  <si>
    <t>040901</t>
  </si>
  <si>
    <t>update in Categories sheet (listing sums of GOOD+PASS for barrels)</t>
  </si>
  <si>
    <t>correction of mistypo in categories definition, module for B3 and B4, temperature... &lt;2 deg.C</t>
  </si>
  <si>
    <t>Barrel classification</t>
  </si>
  <si>
    <t>No</t>
  </si>
  <si>
    <t>a1</t>
  </si>
  <si>
    <t>a2</t>
  </si>
  <si>
    <t>a3</t>
  </si>
  <si>
    <t>capMaxThickness [mm]</t>
  </si>
  <si>
    <t>Electrical Comment</t>
  </si>
  <si>
    <t>S-curves Comment</t>
  </si>
  <si>
    <t>Sign-off Comment</t>
  </si>
  <si>
    <t>+/-200</t>
  </si>
  <si>
    <t>No sign of IV 'microdischarge' up to 500V bias (in nitrogen or dry air atmosphere)</t>
  </si>
  <si>
    <t>040501</t>
  </si>
  <si>
    <t>041201</t>
  </si>
  <si>
    <t>e.g., with defective ASIC's</t>
  </si>
  <si>
    <t>ASIC defect classification (ASIC counts)</t>
  </si>
  <si>
    <t>Thermistor temp. diff. dT [deg.C]</t>
  </si>
  <si>
    <t>Thermistor T diff &gt;=2C</t>
  </si>
  <si>
    <t>Thermistor temperatures difference dT&lt; 2 degC for B3,B4,B5, and 2&lt;=dT&lt;4 deg.C for B6</t>
  </si>
  <si>
    <t>Thermistor temp diff dT&gt;4 deg.C</t>
  </si>
  <si>
    <t>Bypass test Vdd min &gt;3.8V</t>
  </si>
  <si>
    <t>Thermmistor temp diff dT&gt;4 deg.C</t>
  </si>
  <si>
    <t>Bypass test Vdd min &gt;3.8V</t>
  </si>
  <si>
    <t xml:space="preserve">Pass modules are agreed to be usable in ATLAS, without further discussion. </t>
  </si>
  <si>
    <t>Within Pass are the subcategories:</t>
  </si>
  <si>
    <t>for any barrel</t>
  </si>
  <si>
    <t>GOOD+PASS</t>
  </si>
  <si>
    <t>PASS2+SPARE</t>
  </si>
  <si>
    <t>&gt;+/-6.290</t>
  </si>
  <si>
    <t>&gt;+/-640</t>
  </si>
  <si>
    <t>+/-7</t>
  </si>
  <si>
    <t>maxZlower [mm]</t>
  </si>
  <si>
    <t>maxZupper [mm]</t>
  </si>
  <si>
    <t>moduleThickness [mm]</t>
  </si>
  <si>
    <t>optimalMaxZerrorLower [mm]</t>
  </si>
  <si>
    <t>SB or Modules in FAIL</t>
  </si>
  <si>
    <t>SB</t>
  </si>
  <si>
    <t>Date (yymmdd)</t>
  </si>
  <si>
    <t>Stock:</t>
  </si>
  <si>
    <t>Reasons: requiring ...</t>
  </si>
  <si>
    <t>further visual inspection</t>
  </si>
  <si>
    <t>cleaning</t>
  </si>
  <si>
    <t>Out of PASS limit</t>
  </si>
  <si>
    <t>I(500V)&gt;4uA W/O MD&lt;350V</t>
  </si>
  <si>
    <t>Abnormally long current decay, &gt;1hr</t>
  </si>
  <si>
    <t>Lost ch. &gt;7consective/side, &gt;15/total</t>
  </si>
  <si>
    <t>Others</t>
  </si>
  <si>
    <t>030501</t>
  </si>
  <si>
    <t>030601</t>
  </si>
  <si>
    <t>030701</t>
  </si>
  <si>
    <t>030801</t>
  </si>
  <si>
    <t>050101</t>
  </si>
  <si>
    <t>050201</t>
  </si>
  <si>
    <t>PASS /(GOOD+PASS)</t>
  </si>
  <si>
    <t>MD&gt;350V</t>
  </si>
  <si>
    <t>SB's classified</t>
  </si>
  <si>
    <t>ASIC-hybrids Classified</t>
  </si>
  <si>
    <t>optimalMaxZerrorUpper [mm]</t>
  </si>
  <si>
    <t>optimalRMSZerrorLower [mm]</t>
  </si>
  <si>
    <t>optimalRMSZerrorUpper [mm]</t>
  </si>
  <si>
    <t>loCoolingFacing a [mrad]</t>
  </si>
  <si>
    <t>Block of High Noise</t>
  </si>
  <si>
    <t>BPB</t>
  </si>
  <si>
    <t>Block of "part-bonded" (in hybrids)</t>
  </si>
  <si>
    <t>Cumulative</t>
  </si>
  <si>
    <t>&gt; +/-60</t>
  </si>
  <si>
    <t>&gt; +/-200</t>
  </si>
  <si>
    <t>&gt; +/-40</t>
  </si>
  <si>
    <t>ISH=20uA COLD</t>
  </si>
  <si>
    <t>Cumulative</t>
  </si>
  <si>
    <t>Date (yymmdd)</t>
  </si>
  <si>
    <t>030501</t>
  </si>
  <si>
    <t>Sensor damaged</t>
  </si>
  <si>
    <t>BB damaged</t>
  </si>
  <si>
    <t>Others</t>
  </si>
  <si>
    <t>ASIC's non-replaceable</t>
  </si>
  <si>
    <t>PASS2</t>
  </si>
  <si>
    <t>I(500V)&gt;4uA without microdischarge (MD&lt;350) without annealing</t>
  </si>
  <si>
    <t>5</t>
  </si>
  <si>
    <t>MD&lt;350V</t>
  </si>
  <si>
    <t>030601</t>
  </si>
  <si>
    <t>030701</t>
  </si>
  <si>
    <t>030801</t>
  </si>
  <si>
    <t>030901</t>
  </si>
  <si>
    <t>Used (=started (upto FAIL's)):</t>
  </si>
  <si>
    <t>A wider (about 20% more than PASS) metrology cut parameters. The cut parameters are listed below</t>
  </si>
  <si>
    <t>Within PASS2 are the subcategories:</t>
  </si>
  <si>
    <t>3.3</t>
  </si>
  <si>
    <t>For any barrels</t>
  </si>
  <si>
    <t>3.4</t>
  </si>
  <si>
    <t>For barrel 5 or 6</t>
  </si>
  <si>
    <t>3.5, 3.6</t>
  </si>
  <si>
    <t>SPARE</t>
  </si>
  <si>
    <t>SB's started</t>
  </si>
  <si>
    <t>replacing PA</t>
  </si>
  <si>
    <t>Electrical Special Setting (ISH=20,SDF=0.4)</t>
  </si>
  <si>
    <t>Fraction</t>
  </si>
  <si>
    <t>Cluster</t>
  </si>
  <si>
    <t>Note:</t>
  </si>
  <si>
    <t>BLG</t>
  </si>
  <si>
    <t>Block of Low Gain</t>
  </si>
  <si>
    <t>BHN</t>
  </si>
  <si>
    <t>031001</t>
  </si>
  <si>
    <t>031101</t>
  </si>
  <si>
    <t>031201</t>
  </si>
  <si>
    <t>040101</t>
  </si>
  <si>
    <t>040201</t>
  </si>
  <si>
    <t>040301</t>
  </si>
  <si>
    <t>040401</t>
  </si>
  <si>
    <t>040501</t>
  </si>
  <si>
    <t>040601</t>
  </si>
  <si>
    <t>040701</t>
  </si>
  <si>
    <t>UKB</t>
  </si>
  <si>
    <t>Started filling new non-empty columns: some "lost" PC-hybrids may be declared OK</t>
  </si>
  <si>
    <t>"exclusive": e.g.,  if midyf is in SPARE cut, the stereo must be below or equal to the next tightest cut, i.e., PASS2 cut</t>
  </si>
  <si>
    <t>&lt;-</t>
  </si>
  <si>
    <t>&gt;4</t>
  </si>
  <si>
    <t>---</t>
  </si>
  <si>
    <t>+/-500</t>
  </si>
  <si>
    <t>&gt;+/-500</t>
  </si>
  <si>
    <t>Vdd min. [V]</t>
  </si>
  <si>
    <t>&gt;3.8V</t>
  </si>
  <si>
    <t>---</t>
  </si>
  <si>
    <t>Bad S-curves &gt;0.45fC</t>
  </si>
  <si>
    <t>&gt;0.45fC</t>
  </si>
  <si>
    <t>7</t>
  </si>
  <si>
    <t>Bad s-curves &gt;0.45fC</t>
  </si>
  <si>
    <t>9</t>
  </si>
  <si>
    <t>Others</t>
  </si>
  <si>
    <t>Categories sheet:</t>
  </si>
  <si>
    <t>GOOD</t>
  </si>
  <si>
    <t>PASS</t>
  </si>
  <si>
    <t>(HOLD)</t>
  </si>
  <si>
    <t>PASS2</t>
  </si>
  <si>
    <t>SPARE</t>
  </si>
  <si>
    <t>FAIL</t>
  </si>
  <si>
    <t>REWORK</t>
  </si>
  <si>
    <t>for any barrel</t>
  </si>
  <si>
    <t>for B5/B6</t>
  </si>
  <si>
    <t>(SB's)</t>
  </si>
  <si>
    <t>(Modules)</t>
  </si>
  <si>
    <t>SB's</t>
  </si>
  <si>
    <t>Modules</t>
  </si>
  <si>
    <t>Microdischarge (MD), MD&gt;300V for B6, &gt;350V for B5, and &gt;500V for B3 and B4</t>
  </si>
  <si>
    <t>for B6</t>
  </si>
  <si>
    <t>forB6</t>
  </si>
  <si>
    <t>&lt;=4</t>
  </si>
  <si>
    <t>&lt;=4@500V</t>
  </si>
  <si>
    <t>&gt;=350</t>
  </si>
  <si>
    <t>&lt;=1</t>
  </si>
  <si>
    <t>&lt;=0.45fC</t>
  </si>
  <si>
    <t>&gt;=300</t>
  </si>
  <si>
    <t>&lt;=4@350V</t>
  </si>
  <si>
    <t>&gt;=150</t>
  </si>
  <si>
    <t>&lt;=6</t>
  </si>
  <si>
    <t>&lt;=4</t>
  </si>
  <si>
    <t>&lt;=3 mrad</t>
  </si>
  <si>
    <t>&gt;=350V</t>
  </si>
  <si>
    <t>&gt;=300V</t>
  </si>
  <si>
    <t>MD&gt;=350V</t>
  </si>
  <si>
    <t>MD&gt;=350V</t>
  </si>
  <si>
    <t>MD&gt;=300V</t>
  </si>
  <si>
    <t>150V&lt;=MD&lt;350V</t>
  </si>
  <si>
    <t>MD&gt;=350V</t>
  </si>
  <si>
    <t>MD&gt;=300V</t>
  </si>
  <si>
    <t>150V&lt;=MD&lt;350V</t>
  </si>
  <si>
    <t>Long MD current decay , 1hr &lt; decay time &lt;= 6 hr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</si>
</sst>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%"/>
    <numFmt numFmtId="193" formatCode="#"/>
    <numFmt numFmtId="194" formatCode="0.000_ "/>
    <numFmt numFmtId="195" formatCode="0.0_ "/>
    <numFmt numFmtId="196" formatCode="0.00_);[Red]\(0.00\)"/>
    <numFmt numFmtId="197" formatCode="0_);[Red]\(0\)"/>
    <numFmt numFmtId="198" formatCode="####"/>
    <numFmt numFmtId="199" formatCode="#.###"/>
    <numFmt numFmtId="200" formatCode="0.000_);[Red]\(0.0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_-2]\ #,##0.00_);[Red]\([$_-2]\ #,##0.00\)"/>
  </numFmts>
  <fonts count="11">
    <font>
      <sz val="10"/>
      <name val="Helv"/>
      <family val="2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2"/>
      <name val="Osaka"/>
      <family val="0"/>
    </font>
    <font>
      <sz val="12"/>
      <name val="Helv"/>
      <family val="2"/>
    </font>
    <font>
      <sz val="10"/>
      <color indexed="10"/>
      <name val="Helv"/>
      <family val="2"/>
    </font>
    <font>
      <strike/>
      <sz val="10"/>
      <color indexed="10"/>
      <name val="Helv"/>
      <family val="2"/>
    </font>
    <font>
      <u val="single"/>
      <sz val="10"/>
      <color indexed="12"/>
      <name val="Helv"/>
      <family val="2"/>
    </font>
    <font>
      <u val="single"/>
      <sz val="10"/>
      <color indexed="36"/>
      <name val="Helv"/>
      <family val="2"/>
    </font>
    <font>
      <sz val="6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 wrapText="1"/>
    </xf>
    <xf numFmtId="49" fontId="0" fillId="0" borderId="1" xfId="0" applyNumberFormat="1" applyBorder="1" applyAlignment="1">
      <alignment horizontal="right"/>
    </xf>
    <xf numFmtId="0" fontId="0" fillId="0" borderId="3" xfId="0" applyNumberFormat="1" applyBorder="1" applyAlignment="1">
      <alignment horizontal="right" wrapText="1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92" fontId="0" fillId="0" borderId="2" xfId="0" applyNumberFormat="1" applyBorder="1" applyAlignment="1">
      <alignment/>
    </xf>
    <xf numFmtId="192" fontId="0" fillId="0" borderId="0" xfId="0" applyNumberFormat="1" applyAlignment="1">
      <alignment/>
    </xf>
    <xf numFmtId="192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9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92" fontId="0" fillId="0" borderId="4" xfId="0" applyNumberFormat="1" applyBorder="1" applyAlignment="1">
      <alignment/>
    </xf>
    <xf numFmtId="0" fontId="0" fillId="0" borderId="8" xfId="0" applyNumberFormat="1" applyBorder="1" applyAlignment="1">
      <alignment horizontal="right" wrapText="1"/>
    </xf>
    <xf numFmtId="0" fontId="0" fillId="0" borderId="9" xfId="0" applyNumberFormat="1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left"/>
    </xf>
    <xf numFmtId="192" fontId="0" fillId="0" borderId="0" xfId="0" applyNumberFormat="1" applyBorder="1" applyAlignment="1">
      <alignment/>
    </xf>
    <xf numFmtId="0" fontId="0" fillId="2" borderId="8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0" fillId="2" borderId="9" xfId="0" applyFill="1" applyBorder="1" applyAlignment="1">
      <alignment horizontal="right" wrapText="1"/>
    </xf>
    <xf numFmtId="193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/>
    </xf>
    <xf numFmtId="0" fontId="0" fillId="0" borderId="4" xfId="0" applyBorder="1" applyAlignment="1">
      <alignment wrapText="1"/>
    </xf>
    <xf numFmtId="0" fontId="6" fillId="0" borderId="8" xfId="0" applyFont="1" applyBorder="1" applyAlignment="1">
      <alignment wrapText="1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8" xfId="0" applyNumberFormat="1" applyFont="1" applyBorder="1" applyAlignment="1">
      <alignment horizontal="right" wrapText="1"/>
    </xf>
    <xf numFmtId="0" fontId="6" fillId="0" borderId="3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9" xfId="0" applyNumberFormat="1" applyFont="1" applyBorder="1" applyAlignment="1">
      <alignment horizontal="right" wrapText="1"/>
    </xf>
    <xf numFmtId="0" fontId="0" fillId="0" borderId="2" xfId="0" applyFont="1" applyBorder="1" applyAlignment="1">
      <alignment/>
    </xf>
    <xf numFmtId="0" fontId="0" fillId="0" borderId="8" xfId="0" applyNumberFormat="1" applyFont="1" applyBorder="1" applyAlignment="1">
      <alignment horizontal="right" wrapText="1"/>
    </xf>
    <xf numFmtId="0" fontId="6" fillId="0" borderId="4" xfId="0" applyFont="1" applyBorder="1" applyAlignment="1">
      <alignment/>
    </xf>
    <xf numFmtId="0" fontId="6" fillId="0" borderId="10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49" fontId="6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/>
    </xf>
    <xf numFmtId="49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 wrapText="1"/>
    </xf>
    <xf numFmtId="0" fontId="0" fillId="0" borderId="8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right"/>
    </xf>
    <xf numFmtId="49" fontId="6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6" fillId="0" borderId="8" xfId="0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193" fontId="0" fillId="0" borderId="8" xfId="0" applyNumberFormat="1" applyBorder="1" applyAlignment="1">
      <alignment horizontal="right" wrapText="1"/>
    </xf>
    <xf numFmtId="193" fontId="0" fillId="0" borderId="8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193" fontId="0" fillId="2" borderId="14" xfId="0" applyNumberFormat="1" applyFill="1" applyBorder="1" applyAlignment="1">
      <alignment horizontal="right" wrapText="1"/>
    </xf>
    <xf numFmtId="193" fontId="0" fillId="0" borderId="8" xfId="0" applyNumberFormat="1" applyBorder="1" applyAlignment="1">
      <alignment horizontal="left" wrapText="1"/>
    </xf>
    <xf numFmtId="199" fontId="0" fillId="0" borderId="0" xfId="0" applyNumberFormat="1" applyAlignment="1">
      <alignment horizontal="right" wrapText="1"/>
    </xf>
    <xf numFmtId="0" fontId="0" fillId="0" borderId="0" xfId="18">
      <alignment/>
      <protection/>
    </xf>
    <xf numFmtId="0" fontId="0" fillId="0" borderId="1" xfId="18" applyBorder="1">
      <alignment/>
      <protection/>
    </xf>
    <xf numFmtId="0" fontId="0" fillId="0" borderId="0" xfId="18" applyBorder="1">
      <alignment/>
      <protection/>
    </xf>
    <xf numFmtId="0" fontId="0" fillId="0" borderId="0" xfId="18" applyFill="1" applyBorder="1">
      <alignment/>
      <protection/>
    </xf>
    <xf numFmtId="0" fontId="0" fillId="0" borderId="4" xfId="18" applyBorder="1">
      <alignment/>
      <protection/>
    </xf>
    <xf numFmtId="0" fontId="0" fillId="0" borderId="2" xfId="18" applyBorder="1">
      <alignment/>
      <protection/>
    </xf>
    <xf numFmtId="0" fontId="0" fillId="0" borderId="13" xfId="0" applyBorder="1" applyAlignment="1">
      <alignment/>
    </xf>
    <xf numFmtId="0" fontId="0" fillId="0" borderId="12" xfId="18" applyBorder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0" fillId="0" borderId="0" xfId="23" applyFill="1" applyBorder="1">
      <alignment/>
      <protection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Border="1">
      <alignment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0" fillId="0" borderId="0" xfId="26" applyBorder="1">
      <alignment/>
      <protection/>
    </xf>
    <xf numFmtId="0" fontId="0" fillId="0" borderId="0" xfId="26">
      <alignment/>
      <protection/>
    </xf>
    <xf numFmtId="0" fontId="0" fillId="0" borderId="4" xfId="19" applyBorder="1">
      <alignment/>
      <protection/>
    </xf>
    <xf numFmtId="0" fontId="0" fillId="0" borderId="0" xfId="19" applyBorder="1">
      <alignment/>
      <protection/>
    </xf>
    <xf numFmtId="0" fontId="0" fillId="0" borderId="1" xfId="19" applyBorder="1">
      <alignment/>
      <protection/>
    </xf>
    <xf numFmtId="0" fontId="0" fillId="0" borderId="0" xfId="19" applyFill="1" applyBorder="1">
      <alignment/>
      <protection/>
    </xf>
    <xf numFmtId="0" fontId="0" fillId="0" borderId="12" xfId="19" applyBorder="1">
      <alignment/>
      <protection/>
    </xf>
    <xf numFmtId="0" fontId="0" fillId="0" borderId="0" xfId="24">
      <alignment/>
      <protection/>
    </xf>
    <xf numFmtId="0" fontId="0" fillId="0" borderId="1" xfId="24" applyBorder="1">
      <alignment/>
      <protection/>
    </xf>
    <xf numFmtId="0" fontId="0" fillId="0" borderId="0" xfId="25">
      <alignment/>
      <protection/>
    </xf>
    <xf numFmtId="0" fontId="0" fillId="0" borderId="1" xfId="25" applyBorder="1">
      <alignment/>
      <protection/>
    </xf>
    <xf numFmtId="0" fontId="0" fillId="0" borderId="0" xfId="16">
      <alignment/>
      <protection/>
    </xf>
    <xf numFmtId="0" fontId="0" fillId="0" borderId="0" xfId="16" applyBorder="1">
      <alignment/>
      <protection/>
    </xf>
    <xf numFmtId="0" fontId="0" fillId="0" borderId="1" xfId="16" applyBorder="1">
      <alignment/>
      <protection/>
    </xf>
    <xf numFmtId="0" fontId="0" fillId="0" borderId="0" xfId="15">
      <alignment/>
      <protection/>
    </xf>
    <xf numFmtId="0" fontId="0" fillId="0" borderId="1" xfId="15" applyBorder="1">
      <alignment/>
      <protection/>
    </xf>
    <xf numFmtId="0" fontId="0" fillId="0" borderId="0" xfId="17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8">
    <cellStyle name="Normal" xfId="0"/>
    <cellStyle name="Normal_ASICdefects" xfId="15"/>
    <cellStyle name="Normal_ASICstuffing" xfId="16"/>
    <cellStyle name="Normal_ASICyield" xfId="17"/>
    <cellStyle name="Normal_Categories" xfId="18"/>
    <cellStyle name="Normal_FAIL" xfId="19"/>
    <cellStyle name="Normal_forB5B6" xfId="20"/>
    <cellStyle name="Normal_HOLD" xfId="21"/>
    <cellStyle name="Normal_Inventory" xfId="22"/>
    <cellStyle name="Normal_Pipeline" xfId="23"/>
    <cellStyle name="Normal_REWORK" xfId="24"/>
    <cellStyle name="Normal_Scurves" xfId="25"/>
    <cellStyle name="Normal_SPARE" xfId="26"/>
    <cellStyle name="Percent" xfId="27"/>
    <cellStyle name="Hyperlink" xfId="28"/>
    <cellStyle name="Comma [0]" xfId="29"/>
    <cellStyle name="Currency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5"/>
  <sheetViews>
    <sheetView workbookViewId="0" topLeftCell="A1">
      <selection activeCell="B22" sqref="B22"/>
    </sheetView>
  </sheetViews>
  <sheetFormatPr defaultColWidth="11.421875" defaultRowHeight="12.75"/>
  <cols>
    <col min="1" max="1" width="12.421875" style="51" customWidth="1"/>
    <col min="2" max="2" width="14.00390625" style="50" customWidth="1"/>
    <col min="3" max="5" width="10.8515625" style="50" customWidth="1"/>
    <col min="6" max="6" width="12.421875" style="50" customWidth="1"/>
    <col min="7" max="16384" width="10.8515625" style="50" customWidth="1"/>
  </cols>
  <sheetData>
    <row r="1" ht="12">
      <c r="A1" s="57" t="s">
        <v>344</v>
      </c>
    </row>
    <row r="2" spans="1:2" ht="12">
      <c r="A2" s="51" t="s">
        <v>172</v>
      </c>
      <c r="B2" s="50" t="s">
        <v>220</v>
      </c>
    </row>
    <row r="3" spans="1:2" ht="12">
      <c r="A3" s="51" t="s">
        <v>173</v>
      </c>
      <c r="B3" s="58">
        <v>36343</v>
      </c>
    </row>
    <row r="4" spans="1:2" ht="12">
      <c r="A4" s="51">
        <v>1.1</v>
      </c>
      <c r="B4" s="58">
        <v>36364</v>
      </c>
    </row>
    <row r="5" spans="1:3" ht="12">
      <c r="A5" s="51">
        <v>1.2</v>
      </c>
      <c r="B5" s="58">
        <v>36369</v>
      </c>
      <c r="C5" s="50" t="s">
        <v>174</v>
      </c>
    </row>
    <row r="6" spans="1:3" ht="12">
      <c r="A6" s="51">
        <v>1.3</v>
      </c>
      <c r="B6" s="58">
        <v>36371</v>
      </c>
      <c r="C6" s="50" t="s">
        <v>175</v>
      </c>
    </row>
    <row r="7" spans="1:3" ht="12">
      <c r="A7" s="51">
        <v>1.4</v>
      </c>
      <c r="B7" s="58">
        <v>36372</v>
      </c>
      <c r="C7" s="50" t="s">
        <v>176</v>
      </c>
    </row>
    <row r="8" spans="1:3" ht="12">
      <c r="A8" s="51">
        <v>1.5</v>
      </c>
      <c r="B8" s="58">
        <v>36372</v>
      </c>
      <c r="C8" s="50" t="s">
        <v>177</v>
      </c>
    </row>
    <row r="9" spans="1:3" ht="12">
      <c r="A9" s="51">
        <v>1.6</v>
      </c>
      <c r="B9" s="58">
        <v>36390</v>
      </c>
      <c r="C9" s="50" t="s">
        <v>178</v>
      </c>
    </row>
    <row r="10" spans="1:3" ht="12">
      <c r="A10" s="51">
        <v>1.7</v>
      </c>
      <c r="B10" s="58">
        <v>36397</v>
      </c>
      <c r="C10" s="50" t="s">
        <v>515</v>
      </c>
    </row>
    <row r="11" spans="1:3" ht="12">
      <c r="A11" s="51">
        <v>1.8</v>
      </c>
      <c r="B11" s="58">
        <v>36468</v>
      </c>
      <c r="C11" s="50" t="s">
        <v>516</v>
      </c>
    </row>
    <row r="12" spans="1:3" ht="12">
      <c r="A12" s="51">
        <v>1.9</v>
      </c>
      <c r="B12" s="58">
        <v>36531</v>
      </c>
      <c r="C12" s="50" t="s">
        <v>439</v>
      </c>
    </row>
    <row r="13" spans="1:3" ht="12">
      <c r="A13" s="51" t="s">
        <v>440</v>
      </c>
      <c r="B13" s="58">
        <v>36543</v>
      </c>
      <c r="C13" s="50" t="s">
        <v>196</v>
      </c>
    </row>
    <row r="14" spans="1:3" ht="12">
      <c r="A14" s="51" t="s">
        <v>197</v>
      </c>
      <c r="B14" s="58">
        <v>36544</v>
      </c>
      <c r="C14" s="50" t="s">
        <v>198</v>
      </c>
    </row>
    <row r="15" spans="1:3" ht="12">
      <c r="A15" s="51" t="s">
        <v>199</v>
      </c>
      <c r="B15" s="58">
        <v>36560</v>
      </c>
      <c r="C15" s="50" t="s">
        <v>453</v>
      </c>
    </row>
    <row r="16" spans="1:3" ht="12">
      <c r="A16" s="51" t="s">
        <v>454</v>
      </c>
      <c r="B16" s="58">
        <v>36578</v>
      </c>
      <c r="C16" s="50" t="s">
        <v>455</v>
      </c>
    </row>
    <row r="17" spans="1:3" ht="12">
      <c r="A17" s="51" t="s">
        <v>456</v>
      </c>
      <c r="B17" s="58">
        <v>36636</v>
      </c>
      <c r="C17" s="50" t="s">
        <v>457</v>
      </c>
    </row>
    <row r="18" spans="1:3" ht="12">
      <c r="A18" s="51" t="s">
        <v>458</v>
      </c>
      <c r="B18" s="58">
        <v>36641</v>
      </c>
      <c r="C18" s="50" t="s">
        <v>459</v>
      </c>
    </row>
    <row r="19" spans="1:3" ht="12">
      <c r="A19" s="51" t="s">
        <v>214</v>
      </c>
      <c r="B19" s="58">
        <v>36652</v>
      </c>
      <c r="C19" s="50" t="s">
        <v>345</v>
      </c>
    </row>
    <row r="20" spans="1:3" ht="12">
      <c r="A20" s="51" t="s">
        <v>412</v>
      </c>
      <c r="B20" s="58">
        <v>36659</v>
      </c>
      <c r="C20" s="50" t="s">
        <v>413</v>
      </c>
    </row>
    <row r="21" spans="1:3" ht="12">
      <c r="A21" s="53" t="s">
        <v>411</v>
      </c>
      <c r="B21" s="54">
        <v>36727</v>
      </c>
      <c r="C21" s="52" t="s">
        <v>108</v>
      </c>
    </row>
    <row r="23" ht="12">
      <c r="A23" s="57" t="s">
        <v>144</v>
      </c>
    </row>
    <row r="25" ht="12">
      <c r="B25" s="50" t="s">
        <v>145</v>
      </c>
    </row>
    <row r="26" ht="12">
      <c r="B26" s="50" t="s">
        <v>146</v>
      </c>
    </row>
    <row r="27" ht="12">
      <c r="B27" s="50" t="s">
        <v>147</v>
      </c>
    </row>
    <row r="28" ht="12">
      <c r="B28" s="50" t="s">
        <v>148</v>
      </c>
    </row>
    <row r="30" spans="1:2" ht="12">
      <c r="A30" s="51">
        <v>1</v>
      </c>
      <c r="B30" s="50" t="s">
        <v>149</v>
      </c>
    </row>
    <row r="31" ht="12">
      <c r="B31" s="50" t="s">
        <v>475</v>
      </c>
    </row>
    <row r="32" ht="12">
      <c r="B32" s="50" t="s">
        <v>373</v>
      </c>
    </row>
    <row r="34" ht="12">
      <c r="B34" s="50" t="s">
        <v>374</v>
      </c>
    </row>
    <row r="35" spans="1:2" ht="12">
      <c r="A35" s="51">
        <v>1.1</v>
      </c>
      <c r="B35" s="50" t="s">
        <v>150</v>
      </c>
    </row>
    <row r="36" spans="1:2" ht="12">
      <c r="A36" s="51">
        <v>1.2</v>
      </c>
      <c r="B36" s="50" t="s">
        <v>151</v>
      </c>
    </row>
    <row r="37" spans="1:2" ht="12">
      <c r="A37" s="53" t="s">
        <v>407</v>
      </c>
      <c r="B37" s="52" t="s">
        <v>406</v>
      </c>
    </row>
    <row r="38" ht="12">
      <c r="B38" s="50" t="s">
        <v>430</v>
      </c>
    </row>
    <row r="40" spans="1:2" ht="12">
      <c r="A40" s="51">
        <v>2</v>
      </c>
      <c r="B40" s="50" t="s">
        <v>215</v>
      </c>
    </row>
    <row r="41" ht="12">
      <c r="B41" s="50" t="s">
        <v>216</v>
      </c>
    </row>
    <row r="42" ht="12">
      <c r="B42" s="50" t="s">
        <v>154</v>
      </c>
    </row>
    <row r="43" ht="12">
      <c r="B43" s="50" t="s">
        <v>388</v>
      </c>
    </row>
    <row r="45" ht="12">
      <c r="B45" s="50" t="s">
        <v>389</v>
      </c>
    </row>
    <row r="46" ht="12">
      <c r="B46" s="50" t="s">
        <v>539</v>
      </c>
    </row>
    <row r="48" ht="12">
      <c r="B48" s="50" t="s">
        <v>540</v>
      </c>
    </row>
    <row r="49" spans="1:2" ht="12">
      <c r="A49" s="51">
        <v>2.1</v>
      </c>
      <c r="B49" s="50" t="s">
        <v>155</v>
      </c>
    </row>
    <row r="50" spans="1:2" ht="12">
      <c r="A50" s="51">
        <v>2.2</v>
      </c>
      <c r="B50" s="50" t="s">
        <v>156</v>
      </c>
    </row>
    <row r="51" spans="1:2" ht="12">
      <c r="A51" s="53" t="s">
        <v>405</v>
      </c>
      <c r="B51" s="52" t="s">
        <v>406</v>
      </c>
    </row>
    <row r="53" ht="12">
      <c r="B53" s="50" t="s">
        <v>509</v>
      </c>
    </row>
    <row r="55" spans="1:2" ht="12">
      <c r="A55" s="51">
        <v>3</v>
      </c>
      <c r="B55" s="50" t="s">
        <v>28</v>
      </c>
    </row>
    <row r="56" ht="12">
      <c r="B56" s="50" t="s">
        <v>29</v>
      </c>
    </row>
    <row r="57" ht="12">
      <c r="B57" s="50" t="s">
        <v>257</v>
      </c>
    </row>
    <row r="58" ht="12">
      <c r="B58" s="50" t="s">
        <v>258</v>
      </c>
    </row>
    <row r="59" ht="12">
      <c r="B59" s="50" t="s">
        <v>488</v>
      </c>
    </row>
    <row r="60" spans="1:2" ht="12">
      <c r="A60" s="51">
        <v>3.1</v>
      </c>
      <c r="B60" s="50" t="s">
        <v>259</v>
      </c>
    </row>
    <row r="61" spans="1:2" ht="12">
      <c r="A61" s="51">
        <v>3.2</v>
      </c>
      <c r="B61" s="50" t="s">
        <v>260</v>
      </c>
    </row>
    <row r="62" ht="12">
      <c r="B62" s="50" t="s">
        <v>261</v>
      </c>
    </row>
    <row r="64" spans="1:2" ht="12">
      <c r="A64" s="51" t="s">
        <v>262</v>
      </c>
      <c r="B64" s="50" t="s">
        <v>592</v>
      </c>
    </row>
    <row r="65" ht="12">
      <c r="B65" s="50" t="s">
        <v>601</v>
      </c>
    </row>
    <row r="66" ht="12">
      <c r="B66" s="50" t="s">
        <v>428</v>
      </c>
    </row>
    <row r="67" ht="12">
      <c r="B67" s="50" t="s">
        <v>429</v>
      </c>
    </row>
    <row r="68" ht="12">
      <c r="B68" s="50" t="s">
        <v>602</v>
      </c>
    </row>
    <row r="69" spans="1:2" ht="12">
      <c r="A69" s="51" t="s">
        <v>603</v>
      </c>
      <c r="B69" s="50" t="s">
        <v>604</v>
      </c>
    </row>
    <row r="70" spans="1:2" ht="12">
      <c r="A70" s="51" t="s">
        <v>605</v>
      </c>
      <c r="B70" s="50" t="s">
        <v>606</v>
      </c>
    </row>
    <row r="71" spans="1:2" ht="12">
      <c r="A71" s="53" t="s">
        <v>110</v>
      </c>
      <c r="B71" s="52" t="s">
        <v>111</v>
      </c>
    </row>
    <row r="73" spans="1:2" ht="12">
      <c r="A73" s="51" t="s">
        <v>607</v>
      </c>
      <c r="B73" s="50" t="s">
        <v>608</v>
      </c>
    </row>
    <row r="74" ht="12">
      <c r="B74" s="50" t="s">
        <v>207</v>
      </c>
    </row>
    <row r="75" ht="12">
      <c r="B75" s="50" t="s">
        <v>426</v>
      </c>
    </row>
    <row r="76" ht="12">
      <c r="B76" s="50" t="s">
        <v>427</v>
      </c>
    </row>
    <row r="77" ht="12">
      <c r="B77" s="50" t="s">
        <v>53</v>
      </c>
    </row>
    <row r="78" spans="1:2" ht="12">
      <c r="A78" s="51" t="s">
        <v>54</v>
      </c>
      <c r="B78" s="50" t="s">
        <v>604</v>
      </c>
    </row>
    <row r="79" spans="1:2" ht="12">
      <c r="A79" s="51" t="s">
        <v>55</v>
      </c>
      <c r="B79" s="50" t="s">
        <v>606</v>
      </c>
    </row>
    <row r="80" spans="1:2" ht="12">
      <c r="A80" s="53" t="s">
        <v>112</v>
      </c>
      <c r="B80" s="52" t="s">
        <v>113</v>
      </c>
    </row>
    <row r="82" spans="1:2" ht="12">
      <c r="A82" s="51">
        <v>4</v>
      </c>
      <c r="B82" s="50" t="s">
        <v>56</v>
      </c>
    </row>
    <row r="83" ht="12">
      <c r="B83" s="50" t="s">
        <v>57</v>
      </c>
    </row>
    <row r="84" ht="12">
      <c r="B84" s="50" t="s">
        <v>58</v>
      </c>
    </row>
    <row r="85" ht="12">
      <c r="B85" s="50" t="s">
        <v>59</v>
      </c>
    </row>
    <row r="86" spans="1:3" ht="12">
      <c r="A86" s="51">
        <v>4.1</v>
      </c>
      <c r="B86" s="50" t="s">
        <v>259</v>
      </c>
      <c r="C86" s="50" t="s">
        <v>227</v>
      </c>
    </row>
    <row r="87" spans="1:2" ht="12">
      <c r="A87" s="51">
        <v>4.2</v>
      </c>
      <c r="B87" s="50" t="s">
        <v>260</v>
      </c>
    </row>
    <row r="89" spans="1:2" ht="12">
      <c r="A89" s="51">
        <v>5</v>
      </c>
      <c r="B89" s="50" t="s">
        <v>228</v>
      </c>
    </row>
    <row r="90" ht="12">
      <c r="B90" s="50" t="s">
        <v>229</v>
      </c>
    </row>
    <row r="91" ht="12">
      <c r="B91" s="50" t="s">
        <v>484</v>
      </c>
    </row>
    <row r="93" spans="1:2" ht="12">
      <c r="A93" s="51">
        <v>6</v>
      </c>
      <c r="B93" s="50" t="s">
        <v>230</v>
      </c>
    </row>
    <row r="94" ht="12">
      <c r="B94" s="50" t="s">
        <v>231</v>
      </c>
    </row>
    <row r="97" ht="12">
      <c r="A97" s="57" t="s">
        <v>414</v>
      </c>
    </row>
    <row r="99" spans="1:2" ht="12">
      <c r="A99" s="51">
        <v>1</v>
      </c>
      <c r="B99" s="50" t="s">
        <v>157</v>
      </c>
    </row>
    <row r="101" spans="1:2" ht="12">
      <c r="A101" s="51">
        <v>2</v>
      </c>
      <c r="B101" s="50" t="s">
        <v>527</v>
      </c>
    </row>
    <row r="103" spans="1:2" ht="12">
      <c r="A103" s="51">
        <v>3</v>
      </c>
      <c r="B103" s="50" t="s">
        <v>396</v>
      </c>
    </row>
    <row r="105" spans="1:2" ht="12">
      <c r="A105" s="51">
        <v>5</v>
      </c>
      <c r="B105" s="50" t="s">
        <v>232</v>
      </c>
    </row>
    <row r="106" ht="12">
      <c r="B106" s="50" t="s">
        <v>390</v>
      </c>
    </row>
    <row r="108" spans="1:2" ht="12">
      <c r="A108" s="51">
        <v>6</v>
      </c>
      <c r="B108" s="50" t="s">
        <v>415</v>
      </c>
    </row>
    <row r="110" spans="1:2" ht="12">
      <c r="A110" s="51">
        <v>7</v>
      </c>
      <c r="B110" s="50" t="s">
        <v>233</v>
      </c>
    </row>
    <row r="112" spans="1:2" ht="12">
      <c r="A112" s="51">
        <v>8</v>
      </c>
      <c r="B112" s="50" t="s">
        <v>416</v>
      </c>
    </row>
    <row r="114" ht="12">
      <c r="A114" s="77" t="s">
        <v>104</v>
      </c>
    </row>
    <row r="115" ht="12">
      <c r="A115" s="57"/>
    </row>
    <row r="116" spans="1:2" ht="12">
      <c r="A116" s="51" t="s">
        <v>519</v>
      </c>
      <c r="B116" s="52" t="s">
        <v>534</v>
      </c>
    </row>
    <row r="117" ht="12">
      <c r="B117" s="52"/>
    </row>
    <row r="118" spans="1:2" ht="12">
      <c r="A118" s="51" t="s">
        <v>520</v>
      </c>
      <c r="B118" s="52" t="s">
        <v>659</v>
      </c>
    </row>
    <row r="119" ht="12">
      <c r="A119" s="57"/>
    </row>
    <row r="120" spans="1:2" ht="12">
      <c r="A120" s="51" t="s">
        <v>521</v>
      </c>
      <c r="B120" s="67" t="s">
        <v>107</v>
      </c>
    </row>
    <row r="121" ht="12">
      <c r="A121" s="57"/>
    </row>
    <row r="122" ht="12">
      <c r="A122" s="77" t="s">
        <v>517</v>
      </c>
    </row>
    <row r="123" spans="2:6" ht="12">
      <c r="B123" s="83"/>
      <c r="C123" s="83"/>
      <c r="D123" s="83" t="s">
        <v>268</v>
      </c>
      <c r="E123" s="83" t="s">
        <v>269</v>
      </c>
      <c r="F123" s="83" t="s">
        <v>270</v>
      </c>
    </row>
    <row r="124" spans="1:6" ht="12">
      <c r="A124" s="51" t="s">
        <v>11</v>
      </c>
      <c r="B124" s="78" t="s">
        <v>72</v>
      </c>
      <c r="C124" s="52"/>
      <c r="D124" s="52" t="s">
        <v>276</v>
      </c>
      <c r="E124" s="52" t="s">
        <v>275</v>
      </c>
      <c r="F124" s="52" t="s">
        <v>355</v>
      </c>
    </row>
    <row r="125" spans="1:6" ht="12">
      <c r="A125" s="51" t="s">
        <v>267</v>
      </c>
      <c r="B125" s="78" t="s">
        <v>570</v>
      </c>
      <c r="C125" s="52"/>
      <c r="D125" s="52" t="s">
        <v>357</v>
      </c>
      <c r="E125" s="52" t="s">
        <v>673</v>
      </c>
      <c r="F125" s="52" t="s">
        <v>674</v>
      </c>
    </row>
    <row r="126" spans="1:6" ht="12">
      <c r="A126" s="51" t="s">
        <v>37</v>
      </c>
      <c r="B126" s="78" t="s">
        <v>491</v>
      </c>
      <c r="C126" s="52"/>
      <c r="D126" s="52" t="s">
        <v>518</v>
      </c>
      <c r="E126" s="52" t="s">
        <v>275</v>
      </c>
      <c r="F126" s="52" t="s">
        <v>355</v>
      </c>
    </row>
    <row r="127" spans="1:6" ht="12">
      <c r="A127" s="51" t="s">
        <v>594</v>
      </c>
      <c r="B127" s="78" t="s">
        <v>435</v>
      </c>
      <c r="C127" s="52"/>
      <c r="D127" s="52" t="s">
        <v>271</v>
      </c>
      <c r="E127" s="52" t="s">
        <v>275</v>
      </c>
      <c r="F127" s="52" t="s">
        <v>355</v>
      </c>
    </row>
    <row r="128" spans="1:6" ht="12">
      <c r="A128" s="51" t="s">
        <v>140</v>
      </c>
      <c r="B128" s="78" t="s">
        <v>417</v>
      </c>
      <c r="C128" s="52"/>
      <c r="D128" s="52" t="s">
        <v>272</v>
      </c>
      <c r="E128" s="52" t="s">
        <v>354</v>
      </c>
      <c r="F128" s="52" t="s">
        <v>105</v>
      </c>
    </row>
    <row r="129" spans="1:6" ht="12">
      <c r="A129" s="51" t="s">
        <v>142</v>
      </c>
      <c r="B129" s="78" t="s">
        <v>290</v>
      </c>
      <c r="C129" s="52"/>
      <c r="D129" s="52" t="s">
        <v>672</v>
      </c>
      <c r="E129" s="52" t="s">
        <v>277</v>
      </c>
      <c r="F129" s="52" t="s">
        <v>354</v>
      </c>
    </row>
    <row r="130" spans="1:6" ht="12">
      <c r="A130" s="51" t="s">
        <v>219</v>
      </c>
      <c r="B130" s="78" t="s">
        <v>249</v>
      </c>
      <c r="C130" s="52"/>
      <c r="D130" s="52"/>
      <c r="E130" s="52"/>
      <c r="F130" s="52"/>
    </row>
    <row r="131" spans="1:6" ht="12">
      <c r="A131" s="51" t="s">
        <v>8</v>
      </c>
      <c r="B131" s="83" t="s">
        <v>273</v>
      </c>
      <c r="C131" s="83"/>
      <c r="D131" s="83" t="s">
        <v>274</v>
      </c>
      <c r="E131" s="83" t="s">
        <v>356</v>
      </c>
      <c r="F131" s="83" t="s">
        <v>106</v>
      </c>
    </row>
    <row r="133" ht="12">
      <c r="A133" s="57" t="s">
        <v>234</v>
      </c>
    </row>
    <row r="134" spans="4:6" ht="12">
      <c r="D134" s="57" t="s">
        <v>89</v>
      </c>
      <c r="E134" s="51"/>
      <c r="F134" s="51"/>
    </row>
    <row r="135" spans="3:8" ht="12">
      <c r="C135" s="79" t="s">
        <v>90</v>
      </c>
      <c r="D135" s="80" t="s">
        <v>149</v>
      </c>
      <c r="E135" s="80" t="s">
        <v>215</v>
      </c>
      <c r="F135" s="81" t="s">
        <v>592</v>
      </c>
      <c r="G135" s="82" t="s">
        <v>608</v>
      </c>
      <c r="H135" s="82" t="s">
        <v>56</v>
      </c>
    </row>
    <row r="136" spans="3:8" ht="12">
      <c r="C136" s="60" t="s">
        <v>291</v>
      </c>
      <c r="D136" s="61" t="s">
        <v>91</v>
      </c>
      <c r="E136" s="51" t="s">
        <v>92</v>
      </c>
      <c r="F136" s="51" t="s">
        <v>93</v>
      </c>
      <c r="G136" s="51" t="s">
        <v>94</v>
      </c>
      <c r="H136" s="51" t="s">
        <v>581</v>
      </c>
    </row>
    <row r="137" spans="3:8" ht="12">
      <c r="C137" s="60" t="s">
        <v>446</v>
      </c>
      <c r="D137" s="61" t="s">
        <v>91</v>
      </c>
      <c r="E137" s="51" t="s">
        <v>92</v>
      </c>
      <c r="F137" s="51" t="s">
        <v>93</v>
      </c>
      <c r="G137" s="51" t="s">
        <v>94</v>
      </c>
      <c r="H137" s="51" t="s">
        <v>581</v>
      </c>
    </row>
    <row r="138" spans="3:8" ht="12">
      <c r="C138" s="60" t="s">
        <v>285</v>
      </c>
      <c r="D138" s="61" t="s">
        <v>95</v>
      </c>
      <c r="E138" s="51" t="s">
        <v>96</v>
      </c>
      <c r="F138" s="51" t="s">
        <v>97</v>
      </c>
      <c r="G138" s="51" t="s">
        <v>98</v>
      </c>
      <c r="H138" s="51" t="s">
        <v>582</v>
      </c>
    </row>
    <row r="139" spans="3:8" ht="12">
      <c r="C139" s="60" t="s">
        <v>419</v>
      </c>
      <c r="D139" s="61" t="s">
        <v>91</v>
      </c>
      <c r="E139" s="51" t="s">
        <v>92</v>
      </c>
      <c r="F139" s="51" t="s">
        <v>93</v>
      </c>
      <c r="G139" s="51" t="s">
        <v>94</v>
      </c>
      <c r="H139" s="51" t="s">
        <v>581</v>
      </c>
    </row>
    <row r="140" spans="3:8" ht="12">
      <c r="C140" s="60" t="s">
        <v>420</v>
      </c>
      <c r="D140" s="61" t="s">
        <v>78</v>
      </c>
      <c r="E140" s="51" t="s">
        <v>79</v>
      </c>
      <c r="F140" s="51" t="s">
        <v>91</v>
      </c>
      <c r="G140" s="51" t="s">
        <v>92</v>
      </c>
      <c r="H140" s="51" t="s">
        <v>583</v>
      </c>
    </row>
    <row r="141" spans="3:8" ht="12">
      <c r="C141" s="60" t="s">
        <v>421</v>
      </c>
      <c r="D141" s="61" t="s">
        <v>78</v>
      </c>
      <c r="E141" s="51" t="s">
        <v>79</v>
      </c>
      <c r="F141" s="51" t="s">
        <v>91</v>
      </c>
      <c r="G141" s="51" t="s">
        <v>92</v>
      </c>
      <c r="H141" s="51" t="s">
        <v>583</v>
      </c>
    </row>
    <row r="142" spans="3:8" ht="12">
      <c r="C142" s="60" t="s">
        <v>244</v>
      </c>
      <c r="D142" s="61" t="s">
        <v>78</v>
      </c>
      <c r="E142" s="51" t="s">
        <v>79</v>
      </c>
      <c r="F142" s="51" t="s">
        <v>91</v>
      </c>
      <c r="G142" s="51" t="s">
        <v>92</v>
      </c>
      <c r="H142" s="51" t="s">
        <v>583</v>
      </c>
    </row>
    <row r="143" spans="3:9" ht="12">
      <c r="C143" s="60" t="s">
        <v>321</v>
      </c>
      <c r="D143" s="61" t="s">
        <v>80</v>
      </c>
      <c r="E143" s="51" t="s">
        <v>81</v>
      </c>
      <c r="F143" s="62" t="s">
        <v>78</v>
      </c>
      <c r="G143" s="62" t="s">
        <v>82</v>
      </c>
      <c r="H143" s="62" t="s">
        <v>83</v>
      </c>
      <c r="I143" s="50" t="s">
        <v>84</v>
      </c>
    </row>
    <row r="144" spans="3:8" ht="12">
      <c r="C144" s="60" t="s">
        <v>152</v>
      </c>
      <c r="D144" s="61" t="s">
        <v>85</v>
      </c>
      <c r="E144" s="51" t="s">
        <v>86</v>
      </c>
      <c r="F144" s="51" t="s">
        <v>87</v>
      </c>
      <c r="G144" s="51" t="s">
        <v>88</v>
      </c>
      <c r="H144" s="51" t="s">
        <v>325</v>
      </c>
    </row>
    <row r="145" spans="3:8" ht="12">
      <c r="C145" s="60" t="s">
        <v>153</v>
      </c>
      <c r="D145" s="61" t="s">
        <v>85</v>
      </c>
      <c r="E145" s="51" t="s">
        <v>86</v>
      </c>
      <c r="F145" s="51" t="s">
        <v>87</v>
      </c>
      <c r="G145" s="51" t="s">
        <v>88</v>
      </c>
      <c r="H145" s="51" t="s">
        <v>325</v>
      </c>
    </row>
    <row r="146" spans="3:8" ht="12">
      <c r="C146" s="60" t="s">
        <v>69</v>
      </c>
      <c r="D146" s="61" t="s">
        <v>85</v>
      </c>
      <c r="E146" s="51" t="s">
        <v>86</v>
      </c>
      <c r="F146" s="51" t="s">
        <v>87</v>
      </c>
      <c r="G146" s="51" t="s">
        <v>88</v>
      </c>
      <c r="H146" s="51" t="s">
        <v>325</v>
      </c>
    </row>
    <row r="147" spans="3:8" ht="12">
      <c r="C147" s="60" t="s">
        <v>70</v>
      </c>
      <c r="D147" s="61" t="s">
        <v>85</v>
      </c>
      <c r="E147" s="51" t="s">
        <v>86</v>
      </c>
      <c r="F147" s="51" t="s">
        <v>87</v>
      </c>
      <c r="G147" s="51" t="s">
        <v>88</v>
      </c>
      <c r="H147" s="51" t="s">
        <v>325</v>
      </c>
    </row>
    <row r="148" spans="3:9" ht="12">
      <c r="C148" s="60" t="s">
        <v>431</v>
      </c>
      <c r="D148" s="61" t="s">
        <v>85</v>
      </c>
      <c r="E148" s="51" t="s">
        <v>86</v>
      </c>
      <c r="F148" s="62" t="s">
        <v>87</v>
      </c>
      <c r="G148" s="62" t="s">
        <v>88</v>
      </c>
      <c r="H148" s="62" t="s">
        <v>325</v>
      </c>
      <c r="I148" s="50" t="s">
        <v>326</v>
      </c>
    </row>
    <row r="149" spans="3:8" ht="12">
      <c r="C149" s="60" t="s">
        <v>409</v>
      </c>
      <c r="D149" s="61" t="s">
        <v>95</v>
      </c>
      <c r="E149" s="51" t="s">
        <v>526</v>
      </c>
      <c r="F149" s="53" t="s">
        <v>278</v>
      </c>
      <c r="G149" s="51" t="s">
        <v>86</v>
      </c>
      <c r="H149" s="53" t="s">
        <v>279</v>
      </c>
    </row>
    <row r="150" spans="3:8" ht="12">
      <c r="C150" s="59" t="s">
        <v>410</v>
      </c>
      <c r="D150" s="51" t="s">
        <v>95</v>
      </c>
      <c r="E150" s="51" t="s">
        <v>526</v>
      </c>
      <c r="F150" s="53" t="s">
        <v>278</v>
      </c>
      <c r="G150" s="51" t="s">
        <v>86</v>
      </c>
      <c r="H150" s="53" t="s">
        <v>279</v>
      </c>
    </row>
    <row r="151" spans="3:8" ht="12">
      <c r="C151" s="59" t="s">
        <v>304</v>
      </c>
      <c r="D151" s="51" t="s">
        <v>327</v>
      </c>
      <c r="E151" s="51" t="s">
        <v>327</v>
      </c>
      <c r="F151" s="51" t="s">
        <v>460</v>
      </c>
      <c r="G151" s="51" t="s">
        <v>86</v>
      </c>
      <c r="H151" s="51" t="s">
        <v>544</v>
      </c>
    </row>
    <row r="152" spans="3:8" ht="12">
      <c r="C152" s="59" t="s">
        <v>305</v>
      </c>
      <c r="D152" s="51" t="str">
        <f>D149</f>
        <v>+/-100</v>
      </c>
      <c r="E152" s="51" t="s">
        <v>526</v>
      </c>
      <c r="F152" s="53" t="s">
        <v>634</v>
      </c>
      <c r="G152" s="51" t="s">
        <v>86</v>
      </c>
      <c r="H152" s="53" t="s">
        <v>635</v>
      </c>
    </row>
    <row r="153" spans="3:8" ht="12">
      <c r="C153" s="59" t="s">
        <v>306</v>
      </c>
      <c r="D153" s="51" t="str">
        <f>D150</f>
        <v>+/-100</v>
      </c>
      <c r="E153" s="51" t="s">
        <v>526</v>
      </c>
      <c r="F153" s="53" t="s">
        <v>634</v>
      </c>
      <c r="G153" s="51" t="s">
        <v>86</v>
      </c>
      <c r="H153" s="53" t="s">
        <v>635</v>
      </c>
    </row>
    <row r="154" spans="3:8" ht="12">
      <c r="C154" s="59" t="s">
        <v>307</v>
      </c>
      <c r="D154" s="51" t="s">
        <v>327</v>
      </c>
      <c r="E154" s="51" t="s">
        <v>327</v>
      </c>
      <c r="F154" s="51" t="s">
        <v>460</v>
      </c>
      <c r="G154" s="51" t="s">
        <v>86</v>
      </c>
      <c r="H154" s="51" t="s">
        <v>544</v>
      </c>
    </row>
    <row r="155" spans="3:8" ht="12">
      <c r="C155" s="59" t="s">
        <v>308</v>
      </c>
      <c r="D155" s="51" t="s">
        <v>328</v>
      </c>
      <c r="E155" s="51" t="s">
        <v>213</v>
      </c>
      <c r="F155" s="51" t="s">
        <v>461</v>
      </c>
      <c r="G155" s="51" t="s">
        <v>86</v>
      </c>
      <c r="H155" s="51" t="s">
        <v>545</v>
      </c>
    </row>
    <row r="156" spans="3:8" ht="12">
      <c r="C156" s="59" t="s">
        <v>309</v>
      </c>
      <c r="D156" s="51" t="str">
        <f>D150</f>
        <v>+/-100</v>
      </c>
      <c r="E156" s="51" t="s">
        <v>98</v>
      </c>
      <c r="F156" s="51" t="s">
        <v>280</v>
      </c>
      <c r="G156" s="51" t="s">
        <v>86</v>
      </c>
      <c r="H156" s="51" t="s">
        <v>314</v>
      </c>
    </row>
    <row r="157" spans="4:8" ht="12">
      <c r="D157" s="51"/>
      <c r="E157" s="51"/>
      <c r="F157" s="51"/>
      <c r="G157" s="51"/>
      <c r="H157" s="51"/>
    </row>
    <row r="158" spans="3:9" ht="12">
      <c r="C158" s="59" t="s">
        <v>547</v>
      </c>
      <c r="D158" s="51">
        <v>-0.2</v>
      </c>
      <c r="E158" s="51" t="s">
        <v>86</v>
      </c>
      <c r="F158" s="51" t="s">
        <v>86</v>
      </c>
      <c r="G158" s="51" t="s">
        <v>86</v>
      </c>
      <c r="H158" s="51" t="s">
        <v>329</v>
      </c>
      <c r="I158" s="50" t="s">
        <v>330</v>
      </c>
    </row>
    <row r="159" spans="3:9" ht="12">
      <c r="C159" s="59" t="s">
        <v>548</v>
      </c>
      <c r="D159" s="51">
        <v>0.2</v>
      </c>
      <c r="E159" s="51" t="s">
        <v>86</v>
      </c>
      <c r="F159" s="51" t="s">
        <v>86</v>
      </c>
      <c r="G159" s="51" t="s">
        <v>86</v>
      </c>
      <c r="H159" s="51" t="s">
        <v>331</v>
      </c>
      <c r="I159" s="50" t="s">
        <v>330</v>
      </c>
    </row>
    <row r="160" spans="3:9" ht="12">
      <c r="C160" s="59" t="s">
        <v>549</v>
      </c>
      <c r="D160" s="51" t="s">
        <v>209</v>
      </c>
      <c r="E160" s="51" t="s">
        <v>338</v>
      </c>
      <c r="F160" s="51" t="s">
        <v>210</v>
      </c>
      <c r="G160" s="51" t="s">
        <v>212</v>
      </c>
      <c r="H160" s="51" t="s">
        <v>211</v>
      </c>
      <c r="I160" s="50" t="s">
        <v>315</v>
      </c>
    </row>
    <row r="161" spans="3:8" ht="12">
      <c r="C161" s="59" t="s">
        <v>550</v>
      </c>
      <c r="D161" s="51">
        <v>0.05</v>
      </c>
      <c r="E161" s="51" t="s">
        <v>333</v>
      </c>
      <c r="F161" s="51" t="s">
        <v>334</v>
      </c>
      <c r="G161" s="51">
        <v>0.11</v>
      </c>
      <c r="H161" s="51" t="s">
        <v>335</v>
      </c>
    </row>
    <row r="162" spans="3:8" ht="12">
      <c r="C162" s="59" t="s">
        <v>573</v>
      </c>
      <c r="D162" s="51">
        <v>0.05</v>
      </c>
      <c r="E162" s="51" t="s">
        <v>333</v>
      </c>
      <c r="F162" s="51" t="s">
        <v>334</v>
      </c>
      <c r="G162" s="51">
        <v>0.11</v>
      </c>
      <c r="H162" s="51" t="s">
        <v>335</v>
      </c>
    </row>
    <row r="163" spans="3:8" ht="12">
      <c r="C163" s="59" t="s">
        <v>574</v>
      </c>
      <c r="D163" s="51">
        <v>0.025</v>
      </c>
      <c r="E163" s="51" t="s">
        <v>86</v>
      </c>
      <c r="F163" s="51" t="s">
        <v>336</v>
      </c>
      <c r="G163" s="51">
        <v>0.03</v>
      </c>
      <c r="H163" s="51" t="s">
        <v>337</v>
      </c>
    </row>
    <row r="164" spans="3:8" ht="12">
      <c r="C164" s="59" t="s">
        <v>575</v>
      </c>
      <c r="D164" s="51">
        <v>0.025</v>
      </c>
      <c r="E164" s="51" t="s">
        <v>86</v>
      </c>
      <c r="F164" s="51" t="s">
        <v>336</v>
      </c>
      <c r="G164" s="51">
        <v>0.03</v>
      </c>
      <c r="H164" s="51" t="s">
        <v>337</v>
      </c>
    </row>
    <row r="165" spans="3:8" ht="12">
      <c r="C165" s="51" t="s">
        <v>576</v>
      </c>
      <c r="D165" s="51" t="s">
        <v>158</v>
      </c>
      <c r="E165" s="51" t="s">
        <v>86</v>
      </c>
      <c r="F165" s="51" t="s">
        <v>159</v>
      </c>
      <c r="G165" s="51" t="s">
        <v>463</v>
      </c>
      <c r="H165" s="51" t="s">
        <v>160</v>
      </c>
    </row>
    <row r="166" spans="3:8" ht="12">
      <c r="C166" s="51" t="s">
        <v>510</v>
      </c>
      <c r="D166" s="51" t="s">
        <v>161</v>
      </c>
      <c r="E166" s="51" t="s">
        <v>80</v>
      </c>
      <c r="F166" s="51" t="s">
        <v>162</v>
      </c>
      <c r="G166" s="51" t="s">
        <v>546</v>
      </c>
      <c r="H166" s="51" t="s">
        <v>163</v>
      </c>
    </row>
    <row r="167" spans="3:8" ht="12">
      <c r="C167" s="59" t="s">
        <v>436</v>
      </c>
      <c r="D167" s="51" t="s">
        <v>164</v>
      </c>
      <c r="E167" s="51" t="s">
        <v>86</v>
      </c>
      <c r="F167" s="51" t="s">
        <v>339</v>
      </c>
      <c r="G167" s="51" t="s">
        <v>40</v>
      </c>
      <c r="H167" s="51" t="s">
        <v>41</v>
      </c>
    </row>
    <row r="168" spans="3:9" ht="12">
      <c r="C168" s="59" t="s">
        <v>522</v>
      </c>
      <c r="D168" s="51">
        <f>5.78+0.66</f>
        <v>6.44</v>
      </c>
      <c r="E168" s="51" t="s">
        <v>86</v>
      </c>
      <c r="F168" s="51" t="s">
        <v>86</v>
      </c>
      <c r="G168" s="59" t="s">
        <v>86</v>
      </c>
      <c r="H168" s="51" t="s">
        <v>42</v>
      </c>
      <c r="I168" s="50" t="s">
        <v>330</v>
      </c>
    </row>
    <row r="169" spans="3:9" ht="12">
      <c r="C169" s="51" t="s">
        <v>203</v>
      </c>
      <c r="D169" s="51" t="s">
        <v>43</v>
      </c>
      <c r="E169" s="51" t="s">
        <v>462</v>
      </c>
      <c r="F169" s="51" t="s">
        <v>316</v>
      </c>
      <c r="G169" s="59" t="s">
        <v>86</v>
      </c>
      <c r="H169" s="51" t="s">
        <v>208</v>
      </c>
      <c r="I169" s="50" t="s">
        <v>281</v>
      </c>
    </row>
    <row r="170" spans="3:9" ht="12">
      <c r="C170" s="51" t="s">
        <v>204</v>
      </c>
      <c r="D170" s="51" t="s">
        <v>43</v>
      </c>
      <c r="E170" s="51" t="s">
        <v>462</v>
      </c>
      <c r="F170" s="51" t="s">
        <v>316</v>
      </c>
      <c r="G170" s="59" t="s">
        <v>86</v>
      </c>
      <c r="H170" s="51" t="s">
        <v>208</v>
      </c>
      <c r="I170" s="50" t="s">
        <v>282</v>
      </c>
    </row>
    <row r="171" spans="3:9" ht="12">
      <c r="C171" s="51" t="s">
        <v>205</v>
      </c>
      <c r="D171" s="51" t="s">
        <v>43</v>
      </c>
      <c r="E171" s="51" t="s">
        <v>462</v>
      </c>
      <c r="F171" s="51" t="s">
        <v>316</v>
      </c>
      <c r="G171" s="59" t="s">
        <v>86</v>
      </c>
      <c r="H171" s="51" t="s">
        <v>208</v>
      </c>
      <c r="I171" s="50" t="s">
        <v>283</v>
      </c>
    </row>
    <row r="172" spans="3:9" ht="12">
      <c r="C172" s="51" t="s">
        <v>206</v>
      </c>
      <c r="D172" s="51" t="s">
        <v>43</v>
      </c>
      <c r="E172" s="51" t="s">
        <v>462</v>
      </c>
      <c r="F172" s="51" t="s">
        <v>316</v>
      </c>
      <c r="G172" s="59" t="s">
        <v>86</v>
      </c>
      <c r="H172" s="51" t="s">
        <v>208</v>
      </c>
      <c r="I172" s="50" t="s">
        <v>284</v>
      </c>
    </row>
    <row r="173" spans="3:8" ht="12">
      <c r="C173" s="59" t="s">
        <v>297</v>
      </c>
      <c r="D173" s="51" t="s">
        <v>332</v>
      </c>
      <c r="E173" s="51" t="s">
        <v>317</v>
      </c>
      <c r="F173" s="51" t="s">
        <v>316</v>
      </c>
      <c r="G173" s="59" t="s">
        <v>86</v>
      </c>
      <c r="H173" s="51" t="s">
        <v>208</v>
      </c>
    </row>
    <row r="174" spans="3:8" ht="12">
      <c r="C174" s="59" t="s">
        <v>441</v>
      </c>
      <c r="D174" s="51" t="s">
        <v>332</v>
      </c>
      <c r="E174" s="51" t="s">
        <v>317</v>
      </c>
      <c r="F174" s="51" t="s">
        <v>316</v>
      </c>
      <c r="G174" s="59" t="s">
        <v>86</v>
      </c>
      <c r="H174" s="51" t="s">
        <v>208</v>
      </c>
    </row>
    <row r="175" spans="3:9" ht="12">
      <c r="C175" s="59" t="s">
        <v>442</v>
      </c>
      <c r="D175" s="51">
        <v>0.3</v>
      </c>
      <c r="E175" s="51" t="s">
        <v>86</v>
      </c>
      <c r="F175" s="51" t="s">
        <v>86</v>
      </c>
      <c r="G175" s="51" t="s">
        <v>86</v>
      </c>
      <c r="H175" s="51" t="s">
        <v>44</v>
      </c>
      <c r="I175" s="50" t="s">
        <v>330</v>
      </c>
    </row>
    <row r="176" spans="3:9" ht="12">
      <c r="C176" s="59" t="s">
        <v>443</v>
      </c>
      <c r="D176" s="51">
        <v>0.3</v>
      </c>
      <c r="E176" s="51" t="s">
        <v>86</v>
      </c>
      <c r="F176" s="51" t="s">
        <v>86</v>
      </c>
      <c r="G176" s="51" t="s">
        <v>86</v>
      </c>
      <c r="H176" s="51" t="s">
        <v>44</v>
      </c>
      <c r="I176" s="50" t="s">
        <v>330</v>
      </c>
    </row>
    <row r="177" spans="3:9" ht="12">
      <c r="C177" s="82" t="s">
        <v>444</v>
      </c>
      <c r="D177" s="80">
        <v>0.44</v>
      </c>
      <c r="E177" s="80" t="s">
        <v>86</v>
      </c>
      <c r="F177" s="80" t="s">
        <v>86</v>
      </c>
      <c r="G177" s="80" t="s">
        <v>86</v>
      </c>
      <c r="H177" s="80" t="s">
        <v>45</v>
      </c>
      <c r="I177" s="79" t="s">
        <v>330</v>
      </c>
    </row>
    <row r="178" spans="3:8" ht="12">
      <c r="C178" s="59"/>
      <c r="D178" s="51"/>
      <c r="E178" s="51"/>
      <c r="F178" s="51"/>
      <c r="G178" s="51"/>
      <c r="H178" s="51"/>
    </row>
    <row r="179" spans="2:8" ht="12">
      <c r="B179" s="50" t="s">
        <v>630</v>
      </c>
      <c r="C179" s="59"/>
      <c r="D179" s="51"/>
      <c r="E179" s="51"/>
      <c r="F179" s="51"/>
      <c r="G179" s="51"/>
      <c r="H179" s="51"/>
    </row>
    <row r="180" spans="3:8" ht="12">
      <c r="C180" s="59"/>
      <c r="D180" s="51"/>
      <c r="E180" s="51"/>
      <c r="F180" s="51"/>
      <c r="G180" s="51"/>
      <c r="H180" s="51"/>
    </row>
    <row r="181" spans="1:8" ht="12">
      <c r="A181" s="57" t="s">
        <v>46</v>
      </c>
      <c r="C181" s="59"/>
      <c r="D181" s="51"/>
      <c r="E181" s="51"/>
      <c r="F181" s="51"/>
      <c r="G181" s="51"/>
      <c r="H181" s="51"/>
    </row>
    <row r="182" spans="1:8" ht="12">
      <c r="A182" s="57"/>
      <c r="C182" s="82" t="s">
        <v>90</v>
      </c>
      <c r="D182" s="80" t="s">
        <v>149</v>
      </c>
      <c r="E182" s="80" t="s">
        <v>86</v>
      </c>
      <c r="F182" s="80" t="s">
        <v>592</v>
      </c>
      <c r="G182" s="80" t="s">
        <v>608</v>
      </c>
      <c r="H182" s="80" t="s">
        <v>56</v>
      </c>
    </row>
    <row r="183" spans="3:8" ht="12">
      <c r="C183" s="59" t="s">
        <v>47</v>
      </c>
      <c r="D183" s="51" t="s">
        <v>663</v>
      </c>
      <c r="E183" s="51" t="s">
        <v>86</v>
      </c>
      <c r="F183" s="51" t="s">
        <v>86</v>
      </c>
      <c r="G183" s="51" t="s">
        <v>668</v>
      </c>
      <c r="H183" s="51" t="s">
        <v>48</v>
      </c>
    </row>
    <row r="184" spans="3:8" ht="12">
      <c r="C184" s="59" t="s">
        <v>49</v>
      </c>
      <c r="D184" s="51" t="s">
        <v>664</v>
      </c>
      <c r="E184" s="51" t="s">
        <v>86</v>
      </c>
      <c r="F184" s="53" t="s">
        <v>667</v>
      </c>
      <c r="G184" s="51" t="s">
        <v>669</v>
      </c>
      <c r="H184" s="51" t="s">
        <v>50</v>
      </c>
    </row>
    <row r="185" spans="3:8" ht="12">
      <c r="C185" s="59" t="s">
        <v>51</v>
      </c>
      <c r="D185" s="51" t="s">
        <v>665</v>
      </c>
      <c r="E185" s="51" t="s">
        <v>86</v>
      </c>
      <c r="F185" s="51" t="s">
        <v>86</v>
      </c>
      <c r="G185" s="51" t="s">
        <v>670</v>
      </c>
      <c r="H185" s="51" t="s">
        <v>52</v>
      </c>
    </row>
    <row r="186" spans="3:8" ht="12">
      <c r="C186" s="59" t="s">
        <v>221</v>
      </c>
      <c r="D186" s="51" t="s">
        <v>665</v>
      </c>
      <c r="E186" s="51" t="s">
        <v>86</v>
      </c>
      <c r="F186" s="51" t="s">
        <v>86</v>
      </c>
      <c r="G186" s="51" t="s">
        <v>671</v>
      </c>
      <c r="H186" s="51" t="s">
        <v>222</v>
      </c>
    </row>
    <row r="187" spans="3:8" ht="12">
      <c r="C187" s="59" t="s">
        <v>223</v>
      </c>
      <c r="D187" s="51" t="s">
        <v>224</v>
      </c>
      <c r="E187" s="51" t="s">
        <v>86</v>
      </c>
      <c r="F187" s="51" t="s">
        <v>225</v>
      </c>
      <c r="G187" s="51" t="s">
        <v>21</v>
      </c>
      <c r="H187" s="51" t="s">
        <v>22</v>
      </c>
    </row>
    <row r="188" spans="3:8" ht="12">
      <c r="C188" s="59" t="s">
        <v>639</v>
      </c>
      <c r="D188" s="51" t="s">
        <v>666</v>
      </c>
      <c r="E188" s="51" t="s">
        <v>86</v>
      </c>
      <c r="F188" s="51" t="s">
        <v>86</v>
      </c>
      <c r="G188" s="51" t="s">
        <v>640</v>
      </c>
      <c r="H188" s="51" t="s">
        <v>26</v>
      </c>
    </row>
    <row r="189" spans="3:8" ht="12">
      <c r="C189" s="59" t="s">
        <v>532</v>
      </c>
      <c r="D189" s="53" t="s">
        <v>662</v>
      </c>
      <c r="E189" s="51" t="s">
        <v>631</v>
      </c>
      <c r="F189" s="51" t="s">
        <v>631</v>
      </c>
      <c r="G189" s="51" t="s">
        <v>632</v>
      </c>
      <c r="H189" s="51" t="s">
        <v>633</v>
      </c>
    </row>
    <row r="190" spans="3:8" ht="12">
      <c r="C190" s="84" t="s">
        <v>636</v>
      </c>
      <c r="D190" s="85" t="s">
        <v>274</v>
      </c>
      <c r="E190" s="85" t="s">
        <v>631</v>
      </c>
      <c r="F190" s="85" t="s">
        <v>106</v>
      </c>
      <c r="G190" s="85" t="s">
        <v>637</v>
      </c>
      <c r="H190" s="85" t="s">
        <v>638</v>
      </c>
    </row>
    <row r="191" spans="6:7" ht="13.5">
      <c r="F191" s="49"/>
      <c r="G191" s="51"/>
    </row>
    <row r="192" spans="2:7" ht="13.5">
      <c r="B192" s="50" t="s">
        <v>23</v>
      </c>
      <c r="F192" s="49"/>
      <c r="G192" s="51"/>
    </row>
    <row r="193" spans="4:7" ht="13.5">
      <c r="D193" s="50" t="s">
        <v>408</v>
      </c>
      <c r="F193" s="49"/>
      <c r="G193" s="51"/>
    </row>
    <row r="194" spans="6:7" ht="13.5">
      <c r="F194" s="49"/>
      <c r="G194" s="51"/>
    </row>
    <row r="195" ht="12">
      <c r="A195" s="57" t="s">
        <v>24</v>
      </c>
    </row>
    <row r="197" spans="1:2" ht="12">
      <c r="A197" s="51">
        <v>1</v>
      </c>
      <c r="B197" s="50" t="s">
        <v>25</v>
      </c>
    </row>
    <row r="198" spans="1:2" ht="12">
      <c r="A198" s="51">
        <v>2</v>
      </c>
      <c r="B198" s="50" t="s">
        <v>437</v>
      </c>
    </row>
    <row r="199" spans="1:2" ht="12">
      <c r="A199" s="51">
        <v>3</v>
      </c>
      <c r="B199" s="50" t="s">
        <v>438</v>
      </c>
    </row>
    <row r="200" spans="1:2" ht="12">
      <c r="A200" s="51">
        <v>4</v>
      </c>
      <c r="B200" s="50" t="s">
        <v>35</v>
      </c>
    </row>
    <row r="201" spans="1:2" ht="12">
      <c r="A201" s="51">
        <v>5</v>
      </c>
      <c r="B201" s="50" t="s">
        <v>139</v>
      </c>
    </row>
    <row r="202" spans="1:2" ht="12">
      <c r="A202" s="51" t="s">
        <v>140</v>
      </c>
      <c r="B202" s="50" t="s">
        <v>141</v>
      </c>
    </row>
    <row r="203" spans="1:2" ht="12">
      <c r="A203" s="51" t="s">
        <v>142</v>
      </c>
      <c r="B203" s="50" t="s">
        <v>63</v>
      </c>
    </row>
    <row r="204" spans="1:3" ht="12">
      <c r="A204" s="51" t="s">
        <v>143</v>
      </c>
      <c r="B204" s="50" t="s">
        <v>30</v>
      </c>
      <c r="C204" s="50" t="s">
        <v>31</v>
      </c>
    </row>
    <row r="205" spans="1:3" ht="12">
      <c r="A205" s="51" t="s">
        <v>143</v>
      </c>
      <c r="B205" s="50" t="s">
        <v>30</v>
      </c>
      <c r="C205" s="50" t="s">
        <v>263</v>
      </c>
    </row>
    <row r="207" ht="12">
      <c r="A207" s="57" t="s">
        <v>645</v>
      </c>
    </row>
    <row r="209" spans="1:3" ht="12">
      <c r="A209" s="50">
        <v>1.1</v>
      </c>
      <c r="B209" s="50" t="s">
        <v>646</v>
      </c>
      <c r="C209" s="50" t="s">
        <v>653</v>
      </c>
    </row>
    <row r="210" spans="1:3" ht="12">
      <c r="A210" s="50">
        <v>1.2</v>
      </c>
      <c r="C210" s="50" t="s">
        <v>654</v>
      </c>
    </row>
    <row r="211" spans="1:3" ht="12">
      <c r="A211" s="52">
        <v>1.25</v>
      </c>
      <c r="B211" s="52"/>
      <c r="C211" s="52" t="s">
        <v>120</v>
      </c>
    </row>
    <row r="212" spans="1:3" ht="12">
      <c r="A212" s="50">
        <v>2.1</v>
      </c>
      <c r="B212" s="50" t="s">
        <v>647</v>
      </c>
      <c r="C212" s="50" t="s">
        <v>653</v>
      </c>
    </row>
    <row r="213" spans="1:3" ht="12">
      <c r="A213" s="50">
        <v>2.2</v>
      </c>
      <c r="C213" s="50" t="s">
        <v>654</v>
      </c>
    </row>
    <row r="214" spans="1:3" ht="12">
      <c r="A214" s="52">
        <v>2.25</v>
      </c>
      <c r="B214" s="52"/>
      <c r="C214" s="52" t="s">
        <v>120</v>
      </c>
    </row>
    <row r="215" spans="1:3" ht="12">
      <c r="A215" s="50">
        <v>3.1</v>
      </c>
      <c r="B215" s="50" t="s">
        <v>648</v>
      </c>
      <c r="C215" s="50" t="s">
        <v>655</v>
      </c>
    </row>
    <row r="216" spans="1:3" ht="12">
      <c r="A216" s="50">
        <v>3.2</v>
      </c>
      <c r="C216" s="50" t="s">
        <v>656</v>
      </c>
    </row>
    <row r="217" spans="1:3" ht="12">
      <c r="A217" s="50">
        <v>3.3</v>
      </c>
      <c r="B217" s="50" t="s">
        <v>649</v>
      </c>
      <c r="C217" s="50" t="s">
        <v>653</v>
      </c>
    </row>
    <row r="218" spans="1:3" ht="12">
      <c r="A218" s="50">
        <v>3.4</v>
      </c>
      <c r="C218" s="50" t="s">
        <v>654</v>
      </c>
    </row>
    <row r="219" spans="1:3" ht="12">
      <c r="A219" s="52">
        <v>3.45</v>
      </c>
      <c r="B219" s="52"/>
      <c r="C219" s="52" t="s">
        <v>114</v>
      </c>
    </row>
    <row r="220" spans="1:5" ht="12">
      <c r="A220" s="50">
        <v>3.5</v>
      </c>
      <c r="B220" s="50" t="s">
        <v>650</v>
      </c>
      <c r="C220" s="50" t="s">
        <v>653</v>
      </c>
      <c r="E220" s="52" t="s">
        <v>103</v>
      </c>
    </row>
    <row r="221" spans="1:3" ht="12">
      <c r="A221" s="50">
        <v>3.6</v>
      </c>
      <c r="C221" s="50" t="s">
        <v>654</v>
      </c>
    </row>
    <row r="222" spans="1:3" ht="12">
      <c r="A222" s="52">
        <v>3.65</v>
      </c>
      <c r="B222" s="52"/>
      <c r="C222" s="52" t="s">
        <v>270</v>
      </c>
    </row>
    <row r="223" spans="1:3" ht="12">
      <c r="A223" s="50">
        <v>4.1</v>
      </c>
      <c r="B223" s="50" t="s">
        <v>651</v>
      </c>
      <c r="C223" s="50" t="s">
        <v>657</v>
      </c>
    </row>
    <row r="224" spans="1:3" ht="12">
      <c r="A224" s="50">
        <v>4.2</v>
      </c>
      <c r="C224" s="50" t="s">
        <v>658</v>
      </c>
    </row>
    <row r="225" spans="1:3" ht="12">
      <c r="A225" s="50">
        <v>5</v>
      </c>
      <c r="B225" s="50" t="s">
        <v>652</v>
      </c>
      <c r="C225" s="50" t="s">
        <v>658</v>
      </c>
    </row>
    <row r="226" ht="12">
      <c r="A226" s="50"/>
    </row>
    <row r="227" ht="12">
      <c r="A227" s="50"/>
    </row>
    <row r="228" ht="12">
      <c r="A228" s="50"/>
    </row>
    <row r="229" spans="1:2" ht="12">
      <c r="A229" s="57" t="s">
        <v>264</v>
      </c>
      <c r="B229" s="50" t="s">
        <v>265</v>
      </c>
    </row>
    <row r="231" spans="1:2" ht="12">
      <c r="A231" s="51">
        <v>1</v>
      </c>
      <c r="B231" s="63" t="s">
        <v>266</v>
      </c>
    </row>
    <row r="232" spans="1:2" ht="12">
      <c r="A232" s="51" t="s">
        <v>267</v>
      </c>
      <c r="B232" s="63" t="s">
        <v>36</v>
      </c>
    </row>
    <row r="233" spans="1:2" ht="12">
      <c r="A233" s="51" t="s">
        <v>37</v>
      </c>
      <c r="B233" s="63" t="s">
        <v>38</v>
      </c>
    </row>
    <row r="234" spans="1:2" ht="12">
      <c r="A234" s="51" t="s">
        <v>39</v>
      </c>
      <c r="B234" s="63" t="s">
        <v>593</v>
      </c>
    </row>
    <row r="235" spans="1:2" ht="12">
      <c r="A235" s="51" t="s">
        <v>594</v>
      </c>
      <c r="B235" s="63" t="s">
        <v>595</v>
      </c>
    </row>
    <row r="236" spans="1:2" ht="12">
      <c r="A236" s="51" t="s">
        <v>140</v>
      </c>
      <c r="B236" s="63" t="s">
        <v>217</v>
      </c>
    </row>
    <row r="237" spans="1:2" ht="12">
      <c r="A237" s="51" t="s">
        <v>142</v>
      </c>
      <c r="B237" s="63" t="s">
        <v>218</v>
      </c>
    </row>
    <row r="238" spans="1:2" ht="12">
      <c r="A238" s="51" t="s">
        <v>219</v>
      </c>
      <c r="B238" s="63" t="s">
        <v>642</v>
      </c>
    </row>
    <row r="239" spans="1:2" ht="12">
      <c r="A239" s="51" t="s">
        <v>8</v>
      </c>
      <c r="B239" s="63" t="s">
        <v>9</v>
      </c>
    </row>
    <row r="240" ht="12">
      <c r="B240" s="63"/>
    </row>
    <row r="241" spans="1:2" ht="12">
      <c r="A241" s="57" t="s">
        <v>353</v>
      </c>
      <c r="B241" s="63"/>
    </row>
    <row r="242" spans="1:2" ht="12">
      <c r="A242" s="57"/>
      <c r="B242" s="63"/>
    </row>
    <row r="243" ht="12">
      <c r="B243" s="57" t="s">
        <v>123</v>
      </c>
    </row>
    <row r="244" spans="1:2" ht="12">
      <c r="A244" s="63">
        <v>1</v>
      </c>
      <c r="B244" s="50" t="s">
        <v>124</v>
      </c>
    </row>
    <row r="245" spans="1:2" ht="12">
      <c r="A245" s="63">
        <v>2</v>
      </c>
      <c r="B245" s="50" t="s">
        <v>675</v>
      </c>
    </row>
    <row r="246" spans="1:2" ht="12">
      <c r="A246" s="63">
        <v>3</v>
      </c>
      <c r="B246" s="50" t="s">
        <v>125</v>
      </c>
    </row>
    <row r="247" spans="1:2" ht="12">
      <c r="A247" s="63">
        <v>5</v>
      </c>
      <c r="B247" s="50" t="s">
        <v>126</v>
      </c>
    </row>
    <row r="248" spans="1:2" ht="12">
      <c r="A248" s="70">
        <v>6</v>
      </c>
      <c r="B248" s="87" t="s">
        <v>417</v>
      </c>
    </row>
    <row r="249" spans="1:2" ht="12">
      <c r="A249" s="63">
        <v>7</v>
      </c>
      <c r="B249" s="50" t="s">
        <v>127</v>
      </c>
    </row>
    <row r="250" spans="1:2" ht="12">
      <c r="A250" s="63">
        <v>8</v>
      </c>
      <c r="B250" s="50" t="s">
        <v>352</v>
      </c>
    </row>
    <row r="251" ht="12">
      <c r="A251" s="63"/>
    </row>
    <row r="252" ht="12">
      <c r="B252" s="57" t="s">
        <v>364</v>
      </c>
    </row>
    <row r="253" spans="1:2" ht="12">
      <c r="A253" s="63">
        <v>11</v>
      </c>
      <c r="B253" s="50" t="s">
        <v>124</v>
      </c>
    </row>
    <row r="254" spans="1:2" ht="12">
      <c r="A254" s="63">
        <v>12</v>
      </c>
      <c r="B254" s="50" t="s">
        <v>676</v>
      </c>
    </row>
    <row r="255" spans="1:2" ht="12">
      <c r="A255" s="63">
        <v>13</v>
      </c>
      <c r="B255" s="50" t="s">
        <v>125</v>
      </c>
    </row>
    <row r="256" spans="1:2" ht="12">
      <c r="A256" s="63">
        <v>15</v>
      </c>
      <c r="B256" s="50" t="s">
        <v>126</v>
      </c>
    </row>
    <row r="257" spans="1:2" ht="12">
      <c r="A257" s="70">
        <v>16</v>
      </c>
      <c r="B257" s="87" t="s">
        <v>417</v>
      </c>
    </row>
    <row r="258" spans="1:2" ht="12">
      <c r="A258" s="63">
        <v>17</v>
      </c>
      <c r="B258" s="50" t="s">
        <v>127</v>
      </c>
    </row>
    <row r="259" spans="1:2" ht="12">
      <c r="A259" s="63">
        <v>18</v>
      </c>
      <c r="B259" s="50" t="s">
        <v>352</v>
      </c>
    </row>
    <row r="260" ht="12">
      <c r="B260" s="63"/>
    </row>
    <row r="261" spans="1:2" ht="12">
      <c r="A261" s="53" t="s">
        <v>358</v>
      </c>
      <c r="B261" s="70"/>
    </row>
    <row r="262" spans="1:2" ht="12">
      <c r="A262" s="53"/>
      <c r="B262" s="70"/>
    </row>
    <row r="263" spans="1:2" ht="12">
      <c r="A263" s="70">
        <v>1</v>
      </c>
      <c r="B263" s="52" t="s">
        <v>677</v>
      </c>
    </row>
    <row r="264" spans="1:2" ht="12">
      <c r="A264" s="70">
        <v>2</v>
      </c>
      <c r="B264" s="52" t="s">
        <v>533</v>
      </c>
    </row>
    <row r="265" spans="1:2" ht="12">
      <c r="A265" s="53" t="s">
        <v>359</v>
      </c>
      <c r="B265" s="70" t="s">
        <v>109</v>
      </c>
    </row>
    <row r="266" spans="1:2" ht="12">
      <c r="A266" s="53" t="s">
        <v>362</v>
      </c>
      <c r="B266" s="70" t="s">
        <v>363</v>
      </c>
    </row>
    <row r="267" spans="1:2" ht="12">
      <c r="A267" s="53"/>
      <c r="B267" s="70"/>
    </row>
    <row r="268" ht="12">
      <c r="A268" s="57" t="s">
        <v>10</v>
      </c>
    </row>
    <row r="270" spans="1:2" ht="12">
      <c r="A270" s="51" t="s">
        <v>11</v>
      </c>
      <c r="B270" s="63" t="s">
        <v>12</v>
      </c>
    </row>
    <row r="271" spans="1:2" ht="12">
      <c r="A271" s="51" t="s">
        <v>267</v>
      </c>
      <c r="B271" s="63" t="s">
        <v>13</v>
      </c>
    </row>
    <row r="272" spans="1:2" ht="12">
      <c r="A272" s="51" t="s">
        <v>37</v>
      </c>
      <c r="B272" s="63" t="s">
        <v>678</v>
      </c>
    </row>
    <row r="273" spans="1:2" ht="12">
      <c r="A273" s="51" t="s">
        <v>39</v>
      </c>
      <c r="B273" s="63" t="s">
        <v>404</v>
      </c>
    </row>
    <row r="274" spans="1:2" ht="12">
      <c r="A274" s="51" t="s">
        <v>594</v>
      </c>
      <c r="B274" s="63" t="s">
        <v>14</v>
      </c>
    </row>
    <row r="275" spans="1:2" ht="12">
      <c r="A275" s="51" t="s">
        <v>140</v>
      </c>
      <c r="B275" s="63" t="s">
        <v>642</v>
      </c>
    </row>
    <row r="276" spans="1:2" ht="12">
      <c r="A276" s="51" t="s">
        <v>641</v>
      </c>
      <c r="B276" s="63" t="s">
        <v>537</v>
      </c>
    </row>
    <row r="277" spans="1:2" ht="12">
      <c r="A277" s="53" t="s">
        <v>219</v>
      </c>
      <c r="B277" s="70" t="s">
        <v>538</v>
      </c>
    </row>
    <row r="278" spans="1:2" ht="12">
      <c r="A278" s="53" t="s">
        <v>643</v>
      </c>
      <c r="B278" s="70" t="s">
        <v>644</v>
      </c>
    </row>
    <row r="279" ht="12">
      <c r="B279" s="63"/>
    </row>
    <row r="280" spans="1:2" ht="12">
      <c r="A280" s="51" t="s">
        <v>15</v>
      </c>
      <c r="B280" s="63"/>
    </row>
    <row r="281" ht="12">
      <c r="B281" s="63"/>
    </row>
    <row r="282" spans="1:3" ht="12">
      <c r="A282" s="50">
        <v>1</v>
      </c>
      <c r="B282" s="63" t="s">
        <v>16</v>
      </c>
      <c r="C282" s="63" t="s">
        <v>588</v>
      </c>
    </row>
    <row r="283" spans="1:3" ht="12">
      <c r="A283" s="50">
        <v>2</v>
      </c>
      <c r="B283" s="63" t="s">
        <v>16</v>
      </c>
      <c r="C283" s="63" t="s">
        <v>589</v>
      </c>
    </row>
    <row r="284" spans="1:3" ht="12">
      <c r="A284" s="50">
        <v>3</v>
      </c>
      <c r="B284" s="63" t="s">
        <v>16</v>
      </c>
      <c r="C284" s="63" t="s">
        <v>17</v>
      </c>
    </row>
    <row r="285" spans="1:3" ht="12">
      <c r="A285" s="50">
        <v>4</v>
      </c>
      <c r="B285" s="63" t="s">
        <v>16</v>
      </c>
      <c r="C285" s="63" t="s">
        <v>590</v>
      </c>
    </row>
    <row r="286" spans="1:3" ht="12">
      <c r="A286" s="50">
        <v>5</v>
      </c>
      <c r="B286" s="63" t="s">
        <v>18</v>
      </c>
      <c r="C286" s="63" t="s">
        <v>588</v>
      </c>
    </row>
    <row r="287" spans="1:3" ht="12">
      <c r="A287" s="50">
        <v>6</v>
      </c>
      <c r="B287" s="63" t="s">
        <v>18</v>
      </c>
      <c r="C287" s="63" t="s">
        <v>589</v>
      </c>
    </row>
    <row r="288" spans="1:3" ht="12">
      <c r="A288" s="50">
        <v>7</v>
      </c>
      <c r="B288" s="63" t="s">
        <v>18</v>
      </c>
      <c r="C288" s="63" t="s">
        <v>19</v>
      </c>
    </row>
    <row r="289" spans="1:3" ht="12">
      <c r="A289" s="50">
        <v>8</v>
      </c>
      <c r="B289" s="63" t="s">
        <v>18</v>
      </c>
      <c r="C289" s="63" t="s">
        <v>20</v>
      </c>
    </row>
    <row r="290" spans="1:3" ht="12">
      <c r="A290" s="50">
        <v>9</v>
      </c>
      <c r="B290" s="63" t="s">
        <v>18</v>
      </c>
      <c r="C290" s="63" t="s">
        <v>245</v>
      </c>
    </row>
    <row r="291" spans="1:3" ht="12">
      <c r="A291" s="50">
        <v>10</v>
      </c>
      <c r="B291" s="63" t="s">
        <v>18</v>
      </c>
      <c r="C291" s="63" t="s">
        <v>591</v>
      </c>
    </row>
    <row r="292" spans="1:3" ht="12">
      <c r="A292" s="52">
        <v>11</v>
      </c>
      <c r="B292" s="70" t="s">
        <v>115</v>
      </c>
      <c r="C292" s="70" t="s">
        <v>117</v>
      </c>
    </row>
    <row r="293" spans="1:3" ht="12">
      <c r="A293" s="52">
        <v>12</v>
      </c>
      <c r="B293" s="70" t="s">
        <v>115</v>
      </c>
      <c r="C293" s="70" t="s">
        <v>116</v>
      </c>
    </row>
    <row r="295" ht="12">
      <c r="A295" s="57" t="s">
        <v>246</v>
      </c>
    </row>
    <row r="297" ht="12">
      <c r="B297" s="50" t="s">
        <v>247</v>
      </c>
    </row>
    <row r="299" spans="1:2" ht="12">
      <c r="A299" s="51">
        <v>1</v>
      </c>
      <c r="B299" s="50" t="s">
        <v>27</v>
      </c>
    </row>
    <row r="300" spans="1:2" ht="12">
      <c r="A300" s="51">
        <v>2</v>
      </c>
      <c r="B300" s="50" t="s">
        <v>348</v>
      </c>
    </row>
    <row r="301" spans="1:2" ht="12">
      <c r="A301" s="51">
        <v>3</v>
      </c>
      <c r="B301" s="50" t="s">
        <v>349</v>
      </c>
    </row>
    <row r="302" spans="1:2" ht="12">
      <c r="A302" s="51">
        <v>4</v>
      </c>
      <c r="B302" s="50" t="s">
        <v>350</v>
      </c>
    </row>
    <row r="303" spans="1:2" ht="12">
      <c r="A303" s="51">
        <v>5</v>
      </c>
      <c r="B303" s="50" t="s">
        <v>351</v>
      </c>
    </row>
    <row r="304" spans="1:2" ht="12">
      <c r="A304" s="51">
        <v>6</v>
      </c>
      <c r="B304" s="50" t="s">
        <v>181</v>
      </c>
    </row>
    <row r="305" spans="1:2" ht="12">
      <c r="A305" s="51">
        <v>7</v>
      </c>
      <c r="B305" s="50" t="s">
        <v>179</v>
      </c>
    </row>
    <row r="306" spans="1:2" ht="12">
      <c r="A306" s="51">
        <v>8</v>
      </c>
      <c r="B306" s="50" t="s">
        <v>180</v>
      </c>
    </row>
    <row r="308" ht="12">
      <c r="A308" s="51" t="s">
        <v>496</v>
      </c>
    </row>
    <row r="309" spans="2:4" ht="12">
      <c r="B309" s="57" t="s">
        <v>188</v>
      </c>
      <c r="D309" s="50" t="s">
        <v>189</v>
      </c>
    </row>
    <row r="310" spans="2:5" ht="12">
      <c r="B310" s="57" t="s">
        <v>190</v>
      </c>
      <c r="D310" s="50" t="s">
        <v>191</v>
      </c>
      <c r="E310" s="50" t="s">
        <v>192</v>
      </c>
    </row>
    <row r="311" ht="12">
      <c r="B311" s="57" t="s">
        <v>193</v>
      </c>
    </row>
    <row r="312" spans="2:5" ht="12">
      <c r="B312" s="57" t="s">
        <v>194</v>
      </c>
      <c r="D312" s="50" t="s">
        <v>482</v>
      </c>
      <c r="E312" s="50" t="s">
        <v>182</v>
      </c>
    </row>
    <row r="313" spans="2:4" ht="12">
      <c r="B313" s="57" t="s">
        <v>183</v>
      </c>
      <c r="D313" s="52" t="s">
        <v>118</v>
      </c>
    </row>
    <row r="314" spans="2:4" ht="12">
      <c r="B314" s="57" t="s">
        <v>183</v>
      </c>
      <c r="D314" s="50" t="s">
        <v>483</v>
      </c>
    </row>
    <row r="315" spans="2:4" ht="12">
      <c r="B315" s="57" t="s">
        <v>184</v>
      </c>
      <c r="D315" s="50" t="s">
        <v>185</v>
      </c>
    </row>
    <row r="316" spans="2:4" ht="12">
      <c r="B316" s="57" t="s">
        <v>186</v>
      </c>
      <c r="D316" s="50" t="s">
        <v>187</v>
      </c>
    </row>
    <row r="317" spans="2:4" ht="12">
      <c r="B317" s="57" t="s">
        <v>184</v>
      </c>
      <c r="D317" s="50" t="s">
        <v>132</v>
      </c>
    </row>
    <row r="318" spans="2:7" ht="12">
      <c r="B318" s="57" t="s">
        <v>133</v>
      </c>
      <c r="D318" s="52" t="s">
        <v>119</v>
      </c>
      <c r="G318" s="50" t="s">
        <v>346</v>
      </c>
    </row>
    <row r="319" spans="2:4" ht="12">
      <c r="B319" s="57" t="s">
        <v>134</v>
      </c>
      <c r="D319" s="50" t="s">
        <v>132</v>
      </c>
    </row>
    <row r="320" spans="2:4" ht="12">
      <c r="B320" s="57" t="s">
        <v>135</v>
      </c>
      <c r="D320" s="50" t="s">
        <v>136</v>
      </c>
    </row>
    <row r="321" ht="12">
      <c r="B321" s="57" t="s">
        <v>137</v>
      </c>
    </row>
    <row r="322" spans="2:4" ht="12">
      <c r="B322" s="57" t="s">
        <v>138</v>
      </c>
      <c r="D322" s="50" t="s">
        <v>32</v>
      </c>
    </row>
    <row r="323" ht="12">
      <c r="B323" s="57" t="s">
        <v>33</v>
      </c>
    </row>
    <row r="324" ht="12">
      <c r="B324" s="57" t="s">
        <v>34</v>
      </c>
    </row>
    <row r="325" ht="12">
      <c r="B325" s="57"/>
    </row>
  </sheetData>
  <printOptions/>
  <pageMargins left="0.75" right="0.75" top="1" bottom="1" header="0.512" footer="0.512"/>
  <pageSetup fitToHeight="35" fitToWidth="1" orientation="portrait" paperSize="9" scale="50"/>
  <headerFooter alignWithMargins="0">
    <oddHeader>&amp;C&amp;F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B28" sqref="B28:G28"/>
    </sheetView>
  </sheetViews>
  <sheetFormatPr defaultColWidth="11.421875" defaultRowHeight="12.75"/>
  <cols>
    <col min="1" max="6" width="11.421875" style="0" customWidth="1"/>
    <col min="7" max="7" width="10.8515625" style="10" customWidth="1"/>
  </cols>
  <sheetData>
    <row r="1" spans="1:2" ht="12">
      <c r="A1" t="s">
        <v>613</v>
      </c>
      <c r="B1" t="s">
        <v>628</v>
      </c>
    </row>
    <row r="2" ht="12">
      <c r="A2" t="s">
        <v>254</v>
      </c>
    </row>
    <row r="4" spans="1:7" ht="12">
      <c r="A4" s="6" t="s">
        <v>289</v>
      </c>
      <c r="B4">
        <v>1</v>
      </c>
      <c r="C4">
        <v>2</v>
      </c>
      <c r="D4" s="3">
        <v>3</v>
      </c>
      <c r="F4" s="10"/>
      <c r="G4" s="3"/>
    </row>
    <row r="5" spans="1:7" ht="12">
      <c r="A5" s="6"/>
      <c r="B5" t="s">
        <v>256</v>
      </c>
      <c r="D5" s="3"/>
      <c r="E5" t="s">
        <v>612</v>
      </c>
      <c r="F5" s="10"/>
      <c r="G5" s="3"/>
    </row>
    <row r="6" spans="1:7" s="5" customFormat="1" ht="36">
      <c r="A6" s="9" t="s">
        <v>252</v>
      </c>
      <c r="B6" s="32" t="s">
        <v>255</v>
      </c>
      <c r="C6" s="32" t="s">
        <v>422</v>
      </c>
      <c r="D6" s="7" t="s">
        <v>320</v>
      </c>
      <c r="E6" s="32" t="s">
        <v>384</v>
      </c>
      <c r="F6" s="32" t="s">
        <v>422</v>
      </c>
      <c r="G6" s="76" t="s">
        <v>226</v>
      </c>
    </row>
    <row r="7" spans="1:7" ht="12">
      <c r="A7" s="8" t="s">
        <v>424</v>
      </c>
      <c r="B7" s="124">
        <v>6</v>
      </c>
      <c r="C7" s="124">
        <v>0</v>
      </c>
      <c r="D7" s="125">
        <v>0</v>
      </c>
      <c r="E7" s="11">
        <f>SUM(B7:C7)/SUM(Categories!B7:F7)</f>
        <v>0.08333333333333333</v>
      </c>
      <c r="F7" s="14">
        <f>C7/SUM(Categories!B7:F7)</f>
        <v>0</v>
      </c>
      <c r="G7" s="12">
        <f>D7/SUM(Categories!B7:F7)</f>
        <v>0</v>
      </c>
    </row>
    <row r="8" spans="1:7" ht="12">
      <c r="A8" s="8" t="s">
        <v>425</v>
      </c>
      <c r="B8" s="124">
        <v>8</v>
      </c>
      <c r="C8" s="124">
        <v>0</v>
      </c>
      <c r="D8" s="125">
        <v>0</v>
      </c>
      <c r="E8" s="11">
        <f>SUM(B8:C8)/SUM(Categories!B8:F8)</f>
        <v>0.08163265306122448</v>
      </c>
      <c r="F8" s="14">
        <f>C8/SUM(Categories!B8:F8)</f>
        <v>0</v>
      </c>
      <c r="G8" s="12">
        <f>D8/SUM(Categories!B8:F8)</f>
        <v>0</v>
      </c>
    </row>
    <row r="9" spans="1:7" ht="12">
      <c r="A9" s="8" t="s">
        <v>394</v>
      </c>
      <c r="B9" s="124">
        <v>8</v>
      </c>
      <c r="C9" s="124">
        <v>0</v>
      </c>
      <c r="D9" s="125">
        <v>0</v>
      </c>
      <c r="E9" s="11">
        <f>SUM(B9:C9)/SUM(Categories!B9:F9)</f>
        <v>0.07207207207207207</v>
      </c>
      <c r="F9" s="14">
        <f>C9/SUM(Categories!B9:F9)</f>
        <v>0</v>
      </c>
      <c r="G9" s="12">
        <f>D9/SUM(Categories!B9:F9)</f>
        <v>0</v>
      </c>
    </row>
    <row r="10" spans="1:7" ht="12">
      <c r="A10" s="8" t="s">
        <v>395</v>
      </c>
      <c r="B10" s="124">
        <v>8</v>
      </c>
      <c r="C10" s="124">
        <v>0</v>
      </c>
      <c r="D10" s="125">
        <v>0</v>
      </c>
      <c r="E10" s="11">
        <f>SUM(B10:C10)/SUM(Categories!B10:F10)</f>
        <v>0.07207207207207207</v>
      </c>
      <c r="F10" s="14">
        <f>C10/SUM(Categories!B10:F10)</f>
        <v>0</v>
      </c>
      <c r="G10" s="12">
        <f>D10/SUM(Categories!B10:F10)</f>
        <v>0</v>
      </c>
    </row>
    <row r="11" spans="1:7" ht="12">
      <c r="A11" s="8" t="s">
        <v>477</v>
      </c>
      <c r="B11" s="124">
        <v>8</v>
      </c>
      <c r="C11" s="124">
        <v>0</v>
      </c>
      <c r="D11" s="125">
        <v>0</v>
      </c>
      <c r="E11" s="11">
        <f>SUM(B11:C11)/SUM(Categories!B11:F11)</f>
        <v>0.06557377049180328</v>
      </c>
      <c r="F11" s="14">
        <f>C11/SUM(Categories!B11:F11)</f>
        <v>0</v>
      </c>
      <c r="G11" s="12">
        <f>D11/SUM(Categories!B11:F11)</f>
        <v>0</v>
      </c>
    </row>
    <row r="12" spans="1:7" ht="12">
      <c r="A12" s="8" t="s">
        <v>478</v>
      </c>
      <c r="B12" s="124">
        <v>8</v>
      </c>
      <c r="C12" s="124">
        <v>0</v>
      </c>
      <c r="D12" s="125">
        <v>0</v>
      </c>
      <c r="E12" s="11">
        <f>SUM(B12:C12)/SUM(Categories!B12:F12)</f>
        <v>0.06015037593984962</v>
      </c>
      <c r="F12" s="14">
        <f>C12/SUM(Categories!B12:F12)</f>
        <v>0</v>
      </c>
      <c r="G12" s="12">
        <f>D12/SUM(Categories!B12:F12)</f>
        <v>0</v>
      </c>
    </row>
    <row r="13" spans="1:7" ht="12">
      <c r="A13" s="8" t="s">
        <v>479</v>
      </c>
      <c r="B13" s="124">
        <v>12</v>
      </c>
      <c r="C13" s="124">
        <v>0</v>
      </c>
      <c r="D13" s="125">
        <v>0</v>
      </c>
      <c r="E13" s="11">
        <f>SUM(B13:C13)/SUM(Categories!B13:F13)</f>
        <v>0.06666666666666667</v>
      </c>
      <c r="F13" s="14">
        <f>C13/SUM(Categories!B13:F13)</f>
        <v>0</v>
      </c>
      <c r="G13" s="12">
        <f>D13/SUM(Categories!B13:F13)</f>
        <v>0</v>
      </c>
    </row>
    <row r="14" spans="1:7" ht="12">
      <c r="A14" s="8" t="s">
        <v>239</v>
      </c>
      <c r="B14" s="124">
        <v>13</v>
      </c>
      <c r="C14" s="124">
        <v>0</v>
      </c>
      <c r="D14" s="125">
        <v>0</v>
      </c>
      <c r="E14" s="11">
        <f>SUM(B14:C14)/SUM(Categories!B14:F14)</f>
        <v>0.06532663316582915</v>
      </c>
      <c r="F14" s="14">
        <f>C14/SUM(Categories!B14:F14)</f>
        <v>0</v>
      </c>
      <c r="G14" s="12">
        <f>D14/SUM(Categories!B14:F14)</f>
        <v>0</v>
      </c>
    </row>
    <row r="15" spans="1:7" ht="12">
      <c r="A15" s="8" t="s">
        <v>240</v>
      </c>
      <c r="B15" s="124">
        <v>13</v>
      </c>
      <c r="C15" s="124">
        <v>0</v>
      </c>
      <c r="D15" s="125">
        <v>0</v>
      </c>
      <c r="E15" s="11">
        <f>SUM(B15:C15)/SUM(Categories!B15:F15)</f>
        <v>0.06220095693779904</v>
      </c>
      <c r="F15" s="14">
        <f>C15/SUM(Categories!B15:F15)</f>
        <v>0</v>
      </c>
      <c r="G15" s="12">
        <f>D15/SUM(Categories!B15:F15)</f>
        <v>0</v>
      </c>
    </row>
    <row r="16" spans="1:7" ht="12">
      <c r="A16" s="8" t="s">
        <v>241</v>
      </c>
      <c r="B16" s="124">
        <v>16</v>
      </c>
      <c r="C16" s="124">
        <v>0</v>
      </c>
      <c r="D16" s="125">
        <v>0</v>
      </c>
      <c r="E16" s="11">
        <f>SUM(B16:C16)/SUM(Categories!B16:F16)</f>
        <v>0.06986899563318777</v>
      </c>
      <c r="F16" s="14">
        <f>C16/SUM(Categories!B16:F16)</f>
        <v>0</v>
      </c>
      <c r="G16" s="12">
        <f>D16/SUM(Categories!B16:F16)</f>
        <v>0</v>
      </c>
    </row>
    <row r="17" spans="1:7" ht="12">
      <c r="A17" s="8" t="s">
        <v>242</v>
      </c>
      <c r="B17" s="124">
        <v>16</v>
      </c>
      <c r="C17" s="124">
        <v>0</v>
      </c>
      <c r="D17" s="125">
        <v>0</v>
      </c>
      <c r="E17" s="11">
        <f>SUM(B17:C17)/SUM(Categories!B17:F17)</f>
        <v>0.05714285714285714</v>
      </c>
      <c r="F17" s="14">
        <f>C17/SUM(Categories!B17:F17)</f>
        <v>0</v>
      </c>
      <c r="G17" s="12">
        <f>D17/SUM(Categories!B17:F17)</f>
        <v>0</v>
      </c>
    </row>
    <row r="18" spans="1:7" ht="12">
      <c r="A18" s="8" t="s">
        <v>243</v>
      </c>
      <c r="B18" s="124">
        <v>22</v>
      </c>
      <c r="C18" s="124">
        <v>0</v>
      </c>
      <c r="D18" s="125">
        <v>0</v>
      </c>
      <c r="E18" s="11">
        <f>SUM(B18:C18)/SUM(Categories!B18:F18)</f>
        <v>0.06646525679758308</v>
      </c>
      <c r="F18" s="14">
        <f>C18/SUM(Categories!B18:F18)</f>
        <v>0</v>
      </c>
      <c r="G18" s="12">
        <f>D18/SUM(Categories!B18:F18)</f>
        <v>0</v>
      </c>
    </row>
    <row r="19" spans="1:7" ht="12">
      <c r="A19" s="8" t="s">
        <v>528</v>
      </c>
      <c r="B19" s="124">
        <v>34</v>
      </c>
      <c r="C19" s="124">
        <v>0</v>
      </c>
      <c r="D19" s="125">
        <v>0</v>
      </c>
      <c r="E19" s="11">
        <f>SUM(B19:C19)/SUM(Categories!B19:F19)</f>
        <v>0.0921409214092141</v>
      </c>
      <c r="F19" s="14">
        <f>C19/SUM(Categories!B19:F19)</f>
        <v>0</v>
      </c>
      <c r="G19" s="12">
        <f>D19/SUM(Categories!B19:F19)</f>
        <v>0</v>
      </c>
    </row>
    <row r="20" spans="1:7" ht="12">
      <c r="A20" s="8" t="s">
        <v>165</v>
      </c>
      <c r="B20" s="124">
        <v>43</v>
      </c>
      <c r="C20" s="124">
        <v>0</v>
      </c>
      <c r="D20" s="125">
        <v>0</v>
      </c>
      <c r="E20" s="11">
        <f>SUM(B20:C20)/SUM(Categories!B20:F20)</f>
        <v>0.1053921568627451</v>
      </c>
      <c r="F20" s="14">
        <f>C20/SUM(Categories!B20:F20)</f>
        <v>0</v>
      </c>
      <c r="G20" s="12">
        <f>D20/SUM(Categories!B20:F20)</f>
        <v>0</v>
      </c>
    </row>
    <row r="21" spans="1:7" ht="12">
      <c r="A21" s="8" t="s">
        <v>166</v>
      </c>
      <c r="B21" s="124">
        <v>53</v>
      </c>
      <c r="C21" s="124">
        <v>2</v>
      </c>
      <c r="D21" s="125">
        <v>1</v>
      </c>
      <c r="E21" s="11">
        <f>SUM(B21:C21)/SUM(Categories!B21:F21)</f>
        <v>0.12141280353200883</v>
      </c>
      <c r="F21" s="14">
        <f>C21/SUM(Categories!B21:F21)</f>
        <v>0.004415011037527594</v>
      </c>
      <c r="G21" s="12">
        <f>D21/SUM(Categories!B21:F21)</f>
        <v>0.002207505518763797</v>
      </c>
    </row>
    <row r="22" spans="1:7" ht="12">
      <c r="A22" s="8" t="s">
        <v>167</v>
      </c>
      <c r="B22">
        <v>59</v>
      </c>
      <c r="C22">
        <v>3</v>
      </c>
      <c r="D22" s="3">
        <v>1</v>
      </c>
      <c r="E22" s="11">
        <f>SUM(B22:C22)/SUM(Categories!B22:F22)</f>
        <v>0.12863070539419086</v>
      </c>
      <c r="F22" s="14">
        <f>C22/SUM(Categories!B22:F22)</f>
        <v>0.006224066390041493</v>
      </c>
      <c r="G22" s="12">
        <f>D22/SUM(Categories!B22:F22)</f>
        <v>0.002074688796680498</v>
      </c>
    </row>
    <row r="23" spans="1:7" ht="12">
      <c r="A23" s="8" t="s">
        <v>168</v>
      </c>
      <c r="B23">
        <v>62</v>
      </c>
      <c r="C23">
        <v>5</v>
      </c>
      <c r="D23" s="3">
        <v>1</v>
      </c>
      <c r="E23" s="11">
        <f>SUM(B23:C23)/SUM(Categories!B23:F23)</f>
        <v>0.127134724857685</v>
      </c>
      <c r="F23" s="14">
        <f>C23/SUM(Categories!B23:F23)</f>
        <v>0.009487666034155597</v>
      </c>
      <c r="G23" s="12">
        <f>D23/SUM(Categories!B23:F23)</f>
        <v>0.0018975332068311196</v>
      </c>
    </row>
    <row r="24" spans="1:7" ht="12">
      <c r="A24" s="8" t="s">
        <v>235</v>
      </c>
      <c r="B24">
        <v>69</v>
      </c>
      <c r="C24">
        <v>5</v>
      </c>
      <c r="D24" s="3">
        <v>1</v>
      </c>
      <c r="E24" s="11">
        <f>SUM(B24:C24)/SUM(Categories!B24:F24)</f>
        <v>0.1284722222222222</v>
      </c>
      <c r="F24" s="14">
        <f>C24/SUM(Categories!B24:F24)</f>
        <v>0.008680555555555556</v>
      </c>
      <c r="G24" s="12">
        <f>D24/SUM(Categories!B24:F24)</f>
        <v>0.001736111111111111</v>
      </c>
    </row>
    <row r="25" spans="1:7" ht="12">
      <c r="A25" s="8" t="s">
        <v>236</v>
      </c>
      <c r="B25">
        <v>78</v>
      </c>
      <c r="C25">
        <v>5</v>
      </c>
      <c r="D25" s="3">
        <v>1</v>
      </c>
      <c r="E25" s="11">
        <f>SUM(B25:C25)/SUM(Categories!B25:F25)</f>
        <v>0.14020270270270271</v>
      </c>
      <c r="F25" s="14">
        <f>C25/SUM(Categories!B25:F25)</f>
        <v>0.008445945945945946</v>
      </c>
      <c r="G25" s="12">
        <f>D25/SUM(Categories!B25:F25)</f>
        <v>0.0016891891891891893</v>
      </c>
    </row>
    <row r="26" spans="1:7" ht="12">
      <c r="A26" s="8" t="s">
        <v>237</v>
      </c>
      <c r="B26">
        <v>81</v>
      </c>
      <c r="C26">
        <v>5</v>
      </c>
      <c r="D26" s="3">
        <v>1</v>
      </c>
      <c r="E26" s="11">
        <f>SUM(B26:C26)/SUM(Categories!B26:F26)</f>
        <v>0.14527027027027026</v>
      </c>
      <c r="F26" s="14">
        <f>C26/SUM(Categories!B26:F26)</f>
        <v>0.008445945945945946</v>
      </c>
      <c r="G26" s="12">
        <f>D26/SUM(Categories!B26:F26)</f>
        <v>0.0016891891891891893</v>
      </c>
    </row>
    <row r="27" spans="1:7" ht="12">
      <c r="A27" s="8" t="s">
        <v>567</v>
      </c>
      <c r="B27">
        <v>81</v>
      </c>
      <c r="C27">
        <v>5</v>
      </c>
      <c r="D27" s="3">
        <v>1</v>
      </c>
      <c r="E27" s="11">
        <f>SUM(B27:C27)/SUM(Categories!B27:F27)</f>
        <v>0.14527027027027026</v>
      </c>
      <c r="F27" s="14">
        <f>C27/SUM(Categories!B27:F27)</f>
        <v>0.008445945945945946</v>
      </c>
      <c r="G27" s="12">
        <f>D27/SUM(Categories!B27:F27)</f>
        <v>0.0016891891891891893</v>
      </c>
    </row>
    <row r="28" spans="1:7" ht="12">
      <c r="A28" s="8" t="s">
        <v>568</v>
      </c>
      <c r="B28">
        <v>81</v>
      </c>
      <c r="C28">
        <v>5</v>
      </c>
      <c r="D28" s="3">
        <v>1</v>
      </c>
      <c r="E28" s="11">
        <f>SUM(B28:C28)/SUM(Categories!B28:F28)</f>
        <v>0.14527027027027026</v>
      </c>
      <c r="F28" s="14">
        <f>C28/SUM(Categories!B28:F28)</f>
        <v>0.008445945945945946</v>
      </c>
      <c r="G28" s="12">
        <f>D28/SUM(Categories!B28:F28)</f>
        <v>0.0016891891891891893</v>
      </c>
    </row>
  </sheetData>
  <printOptions/>
  <pageMargins left="0.75" right="0.75" top="1" bottom="1" header="0.512" footer="0.512"/>
  <pageSetup fitToHeight="18" fitToWidth="1" orientation="portrait" paperSize="9"/>
  <headerFooter alignWithMargins="0">
    <oddHeader>&amp;C&amp;F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B28" sqref="B28:I28"/>
    </sheetView>
  </sheetViews>
  <sheetFormatPr defaultColWidth="11.421875" defaultRowHeight="12.75"/>
  <sheetData>
    <row r="1" spans="1:2" ht="12">
      <c r="A1" t="s">
        <v>613</v>
      </c>
      <c r="B1" t="s">
        <v>628</v>
      </c>
    </row>
    <row r="2" ht="12">
      <c r="A2" t="s">
        <v>450</v>
      </c>
    </row>
    <row r="4" spans="1:7" ht="12">
      <c r="A4" s="3"/>
      <c r="B4">
        <v>1</v>
      </c>
      <c r="C4">
        <v>2</v>
      </c>
      <c r="D4">
        <v>3</v>
      </c>
      <c r="E4" s="3">
        <v>4</v>
      </c>
      <c r="F4" s="10">
        <v>5.1</v>
      </c>
      <c r="G4" s="3">
        <v>5.2</v>
      </c>
    </row>
    <row r="5" spans="1:9" ht="12">
      <c r="A5" s="6" t="s">
        <v>289</v>
      </c>
      <c r="B5" t="s">
        <v>251</v>
      </c>
      <c r="C5" t="s">
        <v>253</v>
      </c>
      <c r="D5" s="10" t="s">
        <v>3</v>
      </c>
      <c r="E5" s="3" t="s">
        <v>4</v>
      </c>
      <c r="F5" s="10" t="s">
        <v>470</v>
      </c>
      <c r="G5" s="3"/>
      <c r="H5" t="s">
        <v>508</v>
      </c>
      <c r="I5" s="3"/>
    </row>
    <row r="6" spans="1:9" s="2" customFormat="1" ht="36">
      <c r="A6" s="9" t="s">
        <v>252</v>
      </c>
      <c r="B6" s="29" t="s">
        <v>448</v>
      </c>
      <c r="C6" s="29" t="s">
        <v>449</v>
      </c>
      <c r="D6" s="29" t="s">
        <v>530</v>
      </c>
      <c r="E6" s="9" t="s">
        <v>403</v>
      </c>
      <c r="F6" s="31" t="s">
        <v>447</v>
      </c>
      <c r="G6" s="9" t="s">
        <v>572</v>
      </c>
      <c r="H6" s="29" t="s">
        <v>423</v>
      </c>
      <c r="I6" s="9" t="s">
        <v>451</v>
      </c>
    </row>
    <row r="7" spans="1:9" ht="12">
      <c r="A7" s="8" t="s">
        <v>424</v>
      </c>
      <c r="D7" s="10"/>
      <c r="E7" s="3"/>
      <c r="F7" s="10"/>
      <c r="G7" s="3">
        <f>SUM(B7:D7)</f>
        <v>0</v>
      </c>
      <c r="H7" s="20" t="e">
        <f>SUM(B7:C7)/SUM(B7:E7)</f>
        <v>#DIV/0!</v>
      </c>
      <c r="I7" s="21" t="e">
        <f>(SUM(B7:C7)+D7*SUM(B7:D7)/SUM(B7:E7))/SUM(B7:E7)</f>
        <v>#DIV/0!</v>
      </c>
    </row>
    <row r="8" spans="1:9" ht="12">
      <c r="A8" s="8" t="s">
        <v>425</v>
      </c>
      <c r="D8" s="10"/>
      <c r="E8" s="3"/>
      <c r="F8" s="10"/>
      <c r="G8" s="3">
        <f aca="true" t="shared" si="0" ref="G8:G26">SUM(B8:D8)</f>
        <v>0</v>
      </c>
      <c r="H8" s="20" t="e">
        <f aca="true" t="shared" si="1" ref="H8:H26">SUM(B8:C8)/SUM(B8:E8)</f>
        <v>#DIV/0!</v>
      </c>
      <c r="I8" s="21" t="e">
        <f aca="true" t="shared" si="2" ref="I8:I26">(SUM(B8:C8)+D8*SUM(B8:D8)/SUM(B8:E8))/SUM(B8:E8)</f>
        <v>#DIV/0!</v>
      </c>
    </row>
    <row r="9" spans="1:9" ht="12">
      <c r="A9" s="8" t="s">
        <v>394</v>
      </c>
      <c r="B9" s="126">
        <v>151</v>
      </c>
      <c r="C9" s="126">
        <v>5</v>
      </c>
      <c r="D9" s="127">
        <v>22</v>
      </c>
      <c r="E9" s="128">
        <v>3</v>
      </c>
      <c r="F9" s="127">
        <v>181</v>
      </c>
      <c r="G9" s="3">
        <f t="shared" si="0"/>
        <v>178</v>
      </c>
      <c r="H9" s="20">
        <f t="shared" si="1"/>
        <v>0.861878453038674</v>
      </c>
      <c r="I9" s="21">
        <f t="shared" si="2"/>
        <v>0.981410823845426</v>
      </c>
    </row>
    <row r="10" spans="1:9" ht="12">
      <c r="A10" s="8" t="s">
        <v>395</v>
      </c>
      <c r="B10" s="126">
        <v>158</v>
      </c>
      <c r="C10" s="126">
        <v>5</v>
      </c>
      <c r="D10" s="127">
        <v>21</v>
      </c>
      <c r="E10" s="128">
        <v>3</v>
      </c>
      <c r="F10" s="127">
        <v>187</v>
      </c>
      <c r="G10" s="3">
        <f t="shared" si="0"/>
        <v>184</v>
      </c>
      <c r="H10" s="20">
        <f t="shared" si="1"/>
        <v>0.8716577540106952</v>
      </c>
      <c r="I10" s="21">
        <f t="shared" si="2"/>
        <v>0.9821556235522891</v>
      </c>
    </row>
    <row r="11" spans="1:9" ht="12">
      <c r="A11" s="8" t="s">
        <v>477</v>
      </c>
      <c r="B11" s="126">
        <v>174</v>
      </c>
      <c r="C11" s="126">
        <v>5</v>
      </c>
      <c r="D11" s="127">
        <v>22</v>
      </c>
      <c r="E11" s="128">
        <v>3</v>
      </c>
      <c r="F11" s="127">
        <v>220</v>
      </c>
      <c r="G11" s="3">
        <f t="shared" si="0"/>
        <v>201</v>
      </c>
      <c r="H11" s="20">
        <f t="shared" si="1"/>
        <v>0.8774509803921569</v>
      </c>
      <c r="I11" s="21">
        <f t="shared" si="2"/>
        <v>0.9837081891580162</v>
      </c>
    </row>
    <row r="12" spans="1:9" ht="12">
      <c r="A12" s="8" t="s">
        <v>478</v>
      </c>
      <c r="B12" s="126">
        <v>204</v>
      </c>
      <c r="C12" s="126">
        <v>9</v>
      </c>
      <c r="D12" s="127">
        <v>22</v>
      </c>
      <c r="E12" s="128">
        <v>3</v>
      </c>
      <c r="F12" s="127">
        <v>248</v>
      </c>
      <c r="G12" s="3">
        <f t="shared" si="0"/>
        <v>235</v>
      </c>
      <c r="H12" s="20">
        <f t="shared" si="1"/>
        <v>0.8949579831932774</v>
      </c>
      <c r="I12" s="21">
        <f t="shared" si="2"/>
        <v>0.9862297860320599</v>
      </c>
    </row>
    <row r="13" spans="1:9" ht="12">
      <c r="A13" s="8" t="s">
        <v>479</v>
      </c>
      <c r="B13" s="126">
        <v>217</v>
      </c>
      <c r="C13" s="126">
        <v>13</v>
      </c>
      <c r="D13" s="127">
        <v>15</v>
      </c>
      <c r="E13" s="128">
        <v>3</v>
      </c>
      <c r="F13" s="127">
        <v>253</v>
      </c>
      <c r="G13" s="3">
        <f t="shared" si="0"/>
        <v>245</v>
      </c>
      <c r="H13" s="20">
        <f t="shared" si="1"/>
        <v>0.9274193548387096</v>
      </c>
      <c r="I13" s="21">
        <f t="shared" si="2"/>
        <v>0.9871715660770031</v>
      </c>
    </row>
    <row r="14" spans="1:9" ht="12">
      <c r="A14" s="8" t="s">
        <v>239</v>
      </c>
      <c r="B14" s="126">
        <v>220</v>
      </c>
      <c r="C14" s="126">
        <v>19</v>
      </c>
      <c r="D14" s="127">
        <v>10</v>
      </c>
      <c r="E14" s="128">
        <v>3</v>
      </c>
      <c r="F14" s="127">
        <v>254</v>
      </c>
      <c r="G14" s="3">
        <f t="shared" si="0"/>
        <v>249</v>
      </c>
      <c r="H14" s="20">
        <f t="shared" si="1"/>
        <v>0.9484126984126984</v>
      </c>
      <c r="I14" s="21">
        <f t="shared" si="2"/>
        <v>0.9876228269085412</v>
      </c>
    </row>
    <row r="15" spans="1:9" ht="12">
      <c r="A15" s="8" t="s">
        <v>240</v>
      </c>
      <c r="B15" s="126">
        <v>220</v>
      </c>
      <c r="C15" s="126">
        <v>21</v>
      </c>
      <c r="D15" s="127">
        <v>7</v>
      </c>
      <c r="E15" s="128">
        <v>3</v>
      </c>
      <c r="F15" s="127">
        <v>266</v>
      </c>
      <c r="G15" s="3">
        <f t="shared" si="0"/>
        <v>248</v>
      </c>
      <c r="H15" s="20">
        <f t="shared" si="1"/>
        <v>0.9601593625498008</v>
      </c>
      <c r="I15" s="21">
        <f t="shared" si="2"/>
        <v>0.9877144807225282</v>
      </c>
    </row>
    <row r="16" spans="1:9" ht="12">
      <c r="A16" s="8" t="s">
        <v>241</v>
      </c>
      <c r="B16" s="126">
        <v>265</v>
      </c>
      <c r="C16" s="126">
        <v>21</v>
      </c>
      <c r="D16" s="127">
        <v>11</v>
      </c>
      <c r="E16" s="128">
        <v>3</v>
      </c>
      <c r="F16" s="127">
        <v>332</v>
      </c>
      <c r="G16" s="3">
        <f t="shared" si="0"/>
        <v>297</v>
      </c>
      <c r="H16" s="20">
        <f t="shared" si="1"/>
        <v>0.9533333333333334</v>
      </c>
      <c r="I16" s="21">
        <f t="shared" si="2"/>
        <v>0.9896333333333333</v>
      </c>
    </row>
    <row r="17" spans="1:9" ht="12">
      <c r="A17" s="8" t="s">
        <v>242</v>
      </c>
      <c r="B17" s="126">
        <v>337</v>
      </c>
      <c r="C17" s="126">
        <v>21</v>
      </c>
      <c r="D17" s="127">
        <v>23</v>
      </c>
      <c r="E17" s="128">
        <v>3</v>
      </c>
      <c r="F17" s="127">
        <v>419</v>
      </c>
      <c r="G17" s="3">
        <f t="shared" si="0"/>
        <v>381</v>
      </c>
      <c r="H17" s="20">
        <f t="shared" si="1"/>
        <v>0.9322916666666666</v>
      </c>
      <c r="I17" s="21">
        <f t="shared" si="2"/>
        <v>0.9917195638020834</v>
      </c>
    </row>
    <row r="18" spans="1:9" ht="12">
      <c r="A18" s="8" t="s">
        <v>243</v>
      </c>
      <c r="B18" s="126">
        <v>372</v>
      </c>
      <c r="C18" s="126">
        <v>29</v>
      </c>
      <c r="D18" s="127">
        <v>12</v>
      </c>
      <c r="E18" s="128">
        <v>3</v>
      </c>
      <c r="F18" s="127">
        <v>440</v>
      </c>
      <c r="G18" s="3">
        <f t="shared" si="0"/>
        <v>413</v>
      </c>
      <c r="H18" s="20">
        <f t="shared" si="1"/>
        <v>0.9639423076923077</v>
      </c>
      <c r="I18" s="21">
        <f t="shared" si="2"/>
        <v>0.9925804363905326</v>
      </c>
    </row>
    <row r="19" spans="1:9" ht="12">
      <c r="A19" s="8" t="s">
        <v>528</v>
      </c>
      <c r="B19" s="126">
        <v>415</v>
      </c>
      <c r="C19" s="126">
        <v>29</v>
      </c>
      <c r="D19" s="127">
        <v>16</v>
      </c>
      <c r="E19" s="128">
        <v>3</v>
      </c>
      <c r="F19" s="127">
        <v>500</v>
      </c>
      <c r="G19" s="3">
        <f t="shared" si="0"/>
        <v>460</v>
      </c>
      <c r="H19" s="20">
        <f t="shared" si="1"/>
        <v>0.958963282937365</v>
      </c>
      <c r="I19" s="21">
        <f t="shared" si="2"/>
        <v>0.9932966053860399</v>
      </c>
    </row>
    <row r="20" spans="1:9" ht="12">
      <c r="A20" s="8" t="s">
        <v>165</v>
      </c>
      <c r="B20" s="126">
        <v>462</v>
      </c>
      <c r="C20" s="126">
        <v>30</v>
      </c>
      <c r="D20" s="127">
        <v>35</v>
      </c>
      <c r="E20" s="128">
        <v>3</v>
      </c>
      <c r="F20" s="127">
        <v>567</v>
      </c>
      <c r="G20" s="3">
        <f t="shared" si="0"/>
        <v>527</v>
      </c>
      <c r="H20" s="20">
        <f t="shared" si="1"/>
        <v>0.9283018867924528</v>
      </c>
      <c r="I20" s="21">
        <f t="shared" si="2"/>
        <v>0.9939658241367034</v>
      </c>
    </row>
    <row r="21" spans="1:9" ht="12">
      <c r="A21" s="8" t="s">
        <v>166</v>
      </c>
      <c r="B21" s="126">
        <v>544</v>
      </c>
      <c r="C21" s="126">
        <v>30</v>
      </c>
      <c r="D21" s="127">
        <v>39</v>
      </c>
      <c r="E21" s="128">
        <v>3</v>
      </c>
      <c r="F21" s="127">
        <v>658</v>
      </c>
      <c r="G21" s="3">
        <f t="shared" si="0"/>
        <v>613</v>
      </c>
      <c r="H21" s="20">
        <f t="shared" si="1"/>
        <v>0.9318181818181818</v>
      </c>
      <c r="I21" s="21">
        <f t="shared" si="2"/>
        <v>0.994821533985495</v>
      </c>
    </row>
    <row r="22" spans="1:9" ht="12">
      <c r="A22" s="8" t="s">
        <v>167</v>
      </c>
      <c r="B22">
        <v>596</v>
      </c>
      <c r="C22">
        <v>50</v>
      </c>
      <c r="D22" s="10">
        <v>27</v>
      </c>
      <c r="E22" s="3">
        <v>3</v>
      </c>
      <c r="F22" s="10">
        <v>706</v>
      </c>
      <c r="G22" s="3">
        <f t="shared" si="0"/>
        <v>673</v>
      </c>
      <c r="H22" s="20">
        <f t="shared" si="1"/>
        <v>0.9556213017751479</v>
      </c>
      <c r="I22" s="21">
        <f t="shared" si="2"/>
        <v>0.9953848779804628</v>
      </c>
    </row>
    <row r="23" spans="1:9" ht="12">
      <c r="A23" s="8" t="s">
        <v>168</v>
      </c>
      <c r="B23">
        <v>633</v>
      </c>
      <c r="C23">
        <v>51</v>
      </c>
      <c r="D23" s="10">
        <v>13</v>
      </c>
      <c r="E23" s="3">
        <v>3</v>
      </c>
      <c r="F23" s="10">
        <v>730</v>
      </c>
      <c r="G23" s="3">
        <f t="shared" si="0"/>
        <v>697</v>
      </c>
      <c r="H23" s="20">
        <f t="shared" si="1"/>
        <v>0.9771428571428571</v>
      </c>
      <c r="I23" s="21">
        <f t="shared" si="2"/>
        <v>0.995634693877551</v>
      </c>
    </row>
    <row r="24" spans="1:9" ht="12">
      <c r="A24" s="8" t="s">
        <v>235</v>
      </c>
      <c r="B24">
        <v>649</v>
      </c>
      <c r="C24">
        <v>64</v>
      </c>
      <c r="D24" s="10">
        <v>12</v>
      </c>
      <c r="E24" s="3">
        <v>3</v>
      </c>
      <c r="F24" s="10">
        <v>730</v>
      </c>
      <c r="G24" s="3">
        <f t="shared" si="0"/>
        <v>725</v>
      </c>
      <c r="H24" s="20">
        <f t="shared" si="1"/>
        <v>0.9793956043956044</v>
      </c>
      <c r="I24" s="21">
        <f t="shared" si="2"/>
        <v>0.9958111943002054</v>
      </c>
    </row>
    <row r="25" spans="1:9" ht="12">
      <c r="A25" s="8" t="s">
        <v>236</v>
      </c>
      <c r="B25">
        <v>650</v>
      </c>
      <c r="C25">
        <v>65</v>
      </c>
      <c r="D25">
        <v>12</v>
      </c>
      <c r="E25" s="3">
        <v>3</v>
      </c>
      <c r="F25" s="10">
        <v>730</v>
      </c>
      <c r="G25" s="3">
        <f t="shared" si="0"/>
        <v>727</v>
      </c>
      <c r="H25" s="20">
        <f t="shared" si="1"/>
        <v>0.9794520547945206</v>
      </c>
      <c r="I25" s="21">
        <f t="shared" si="2"/>
        <v>0.9958228560705574</v>
      </c>
    </row>
    <row r="26" spans="1:9" ht="12">
      <c r="A26" s="8" t="s">
        <v>237</v>
      </c>
      <c r="B26">
        <v>650</v>
      </c>
      <c r="C26">
        <v>65</v>
      </c>
      <c r="D26">
        <v>12</v>
      </c>
      <c r="E26" s="3">
        <v>3</v>
      </c>
      <c r="F26" s="10">
        <v>730</v>
      </c>
      <c r="G26" s="3">
        <f t="shared" si="0"/>
        <v>727</v>
      </c>
      <c r="H26" s="20">
        <f t="shared" si="1"/>
        <v>0.9794520547945206</v>
      </c>
      <c r="I26" s="21">
        <f t="shared" si="2"/>
        <v>0.9958228560705574</v>
      </c>
    </row>
    <row r="27" spans="1:9" ht="12">
      <c r="A27" s="8" t="s">
        <v>567</v>
      </c>
      <c r="B27">
        <v>650</v>
      </c>
      <c r="C27">
        <v>65</v>
      </c>
      <c r="D27">
        <v>12</v>
      </c>
      <c r="E27" s="3">
        <v>3</v>
      </c>
      <c r="F27" s="10">
        <v>730</v>
      </c>
      <c r="G27" s="3">
        <f>SUM(B27:D27)</f>
        <v>727</v>
      </c>
      <c r="H27" s="20">
        <f>SUM(B27:C27)/SUM(B27:E27)</f>
        <v>0.9794520547945206</v>
      </c>
      <c r="I27" s="21">
        <f>(SUM(B27:C27)+D27*SUM(B27:D27)/SUM(B27:E27))/SUM(B27:E27)</f>
        <v>0.9958228560705574</v>
      </c>
    </row>
    <row r="28" spans="1:9" ht="12">
      <c r="A28" s="8" t="s">
        <v>568</v>
      </c>
      <c r="B28">
        <v>650</v>
      </c>
      <c r="C28">
        <v>65</v>
      </c>
      <c r="D28">
        <v>12</v>
      </c>
      <c r="E28" s="3">
        <v>3</v>
      </c>
      <c r="F28" s="10">
        <v>730</v>
      </c>
      <c r="G28" s="3">
        <f>SUM(B28:D28)</f>
        <v>727</v>
      </c>
      <c r="H28" s="20">
        <f>SUM(B28:C28)/SUM(B28:E28)</f>
        <v>0.9794520547945206</v>
      </c>
      <c r="I28" s="21">
        <f>(SUM(B28:C28)+D28*SUM(B28:D28)/SUM(B28:E28))/SUM(B28:E28)</f>
        <v>0.9958228560705574</v>
      </c>
    </row>
  </sheetData>
  <printOptions/>
  <pageMargins left="0.75" right="0.75" top="1" bottom="1" header="0.512" footer="0.512"/>
  <pageSetup fitToHeight="15" fitToWidth="1" orientation="portrait" paperSize="9" scale="82"/>
  <headerFooter alignWithMargins="0">
    <oddHeader>&amp;C&amp;F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1">
      <selection activeCell="B28" sqref="B28:Q28"/>
    </sheetView>
  </sheetViews>
  <sheetFormatPr defaultColWidth="11.421875" defaultRowHeight="12.75"/>
  <cols>
    <col min="1" max="1" width="11.421875" style="0" customWidth="1"/>
    <col min="2" max="2" width="6.7109375" style="0" customWidth="1"/>
    <col min="3" max="3" width="6.421875" style="0" customWidth="1"/>
    <col min="4" max="4" width="7.421875" style="0" customWidth="1"/>
    <col min="5" max="19" width="8.8515625" style="0" customWidth="1"/>
  </cols>
  <sheetData>
    <row r="1" spans="1:2" ht="12">
      <c r="A1" t="s">
        <v>613</v>
      </c>
      <c r="B1" t="s">
        <v>628</v>
      </c>
    </row>
    <row r="2" ht="12">
      <c r="A2" t="s">
        <v>531</v>
      </c>
    </row>
    <row r="4" spans="1:17" ht="12">
      <c r="A4" s="6" t="s">
        <v>289</v>
      </c>
      <c r="P4" s="3"/>
      <c r="Q4" s="4"/>
    </row>
    <row r="5" spans="1:17" ht="12">
      <c r="A5" s="6"/>
      <c r="E5" t="s">
        <v>293</v>
      </c>
      <c r="P5" s="3"/>
      <c r="Q5" s="4"/>
    </row>
    <row r="6" spans="1:19" s="5" customFormat="1" ht="48">
      <c r="A6" s="9" t="s">
        <v>252</v>
      </c>
      <c r="B6" s="38" t="s">
        <v>292</v>
      </c>
      <c r="C6" s="32" t="s">
        <v>387</v>
      </c>
      <c r="D6" s="38" t="s">
        <v>169</v>
      </c>
      <c r="E6" s="32" t="s">
        <v>294</v>
      </c>
      <c r="F6" s="32" t="s">
        <v>489</v>
      </c>
      <c r="G6" s="38" t="s">
        <v>584</v>
      </c>
      <c r="H6" s="38" t="s">
        <v>401</v>
      </c>
      <c r="I6" s="38" t="s">
        <v>402</v>
      </c>
      <c r="J6" s="38" t="s">
        <v>0</v>
      </c>
      <c r="K6" s="38" t="s">
        <v>472</v>
      </c>
      <c r="L6" s="38" t="s">
        <v>171</v>
      </c>
      <c r="M6" s="38" t="s">
        <v>473</v>
      </c>
      <c r="N6" s="32" t="s">
        <v>433</v>
      </c>
      <c r="O6" s="38" t="s">
        <v>434</v>
      </c>
      <c r="P6" s="39" t="s">
        <v>474</v>
      </c>
      <c r="Q6" s="40" t="s">
        <v>75</v>
      </c>
      <c r="R6"/>
      <c r="S6"/>
    </row>
    <row r="7" spans="1:17" ht="12">
      <c r="A7" s="8" t="s">
        <v>424</v>
      </c>
      <c r="P7" s="3"/>
      <c r="Q7" s="4">
        <f>B7+D7+G7+H7+I7+J7+K7+L7+M7+O7+P7</f>
        <v>0</v>
      </c>
    </row>
    <row r="8" spans="1:17" ht="12">
      <c r="A8" s="8" t="s">
        <v>425</v>
      </c>
      <c r="P8" s="3"/>
      <c r="Q8" s="4">
        <f aca="true" t="shared" si="0" ref="Q8:Q25">B8+D8+G8+H8+I8+J8+K8+L8+M8+O8+P8</f>
        <v>0</v>
      </c>
    </row>
    <row r="9" spans="1:17" ht="12">
      <c r="A9" s="8" t="s">
        <v>394</v>
      </c>
      <c r="B9" s="129">
        <v>0</v>
      </c>
      <c r="C9" s="129">
        <v>2</v>
      </c>
      <c r="D9" s="129">
        <v>0</v>
      </c>
      <c r="E9" s="129">
        <v>3</v>
      </c>
      <c r="F9" s="129">
        <v>2</v>
      </c>
      <c r="G9" s="129">
        <v>1</v>
      </c>
      <c r="H9" s="129">
        <v>0</v>
      </c>
      <c r="I9" s="129">
        <v>1</v>
      </c>
      <c r="J9" s="129">
        <v>0</v>
      </c>
      <c r="K9" s="129">
        <v>3</v>
      </c>
      <c r="L9" s="129">
        <v>0</v>
      </c>
      <c r="M9" s="129">
        <v>4</v>
      </c>
      <c r="N9" s="129"/>
      <c r="O9" s="129">
        <v>0</v>
      </c>
      <c r="P9" s="130">
        <v>4</v>
      </c>
      <c r="Q9" s="4">
        <f t="shared" si="0"/>
        <v>13</v>
      </c>
    </row>
    <row r="10" spans="1:17" ht="12">
      <c r="A10" s="8" t="s">
        <v>395</v>
      </c>
      <c r="B10" s="129">
        <v>0</v>
      </c>
      <c r="C10" s="129">
        <v>2</v>
      </c>
      <c r="D10" s="129">
        <v>0</v>
      </c>
      <c r="E10" s="129">
        <v>3</v>
      </c>
      <c r="F10" s="129">
        <v>2</v>
      </c>
      <c r="G10" s="129">
        <v>1</v>
      </c>
      <c r="H10" s="129">
        <v>0</v>
      </c>
      <c r="I10" s="129">
        <v>1</v>
      </c>
      <c r="J10" s="129">
        <v>0</v>
      </c>
      <c r="K10" s="129">
        <v>3</v>
      </c>
      <c r="L10" s="129">
        <v>0</v>
      </c>
      <c r="M10" s="129">
        <v>4</v>
      </c>
      <c r="N10" s="129"/>
      <c r="O10" s="129">
        <v>0</v>
      </c>
      <c r="P10" s="130">
        <v>4</v>
      </c>
      <c r="Q10" s="4">
        <f t="shared" si="0"/>
        <v>13</v>
      </c>
    </row>
    <row r="11" spans="1:17" ht="12">
      <c r="A11" s="8" t="s">
        <v>477</v>
      </c>
      <c r="B11" s="129">
        <v>0</v>
      </c>
      <c r="C11" s="129">
        <v>4</v>
      </c>
      <c r="D11" s="129">
        <v>0</v>
      </c>
      <c r="E11" s="129">
        <v>3</v>
      </c>
      <c r="F11" s="129">
        <v>2</v>
      </c>
      <c r="G11" s="129">
        <v>1</v>
      </c>
      <c r="H11" s="129">
        <v>0</v>
      </c>
      <c r="I11" s="129">
        <v>1</v>
      </c>
      <c r="J11" s="129">
        <v>0</v>
      </c>
      <c r="K11" s="129">
        <v>4</v>
      </c>
      <c r="L11" s="129">
        <v>0</v>
      </c>
      <c r="M11" s="129">
        <v>4</v>
      </c>
      <c r="N11" s="129"/>
      <c r="O11" s="129">
        <v>0</v>
      </c>
      <c r="P11" s="130">
        <v>5</v>
      </c>
      <c r="Q11" s="4">
        <f t="shared" si="0"/>
        <v>15</v>
      </c>
    </row>
    <row r="12" spans="1:17" ht="12">
      <c r="A12" s="8" t="s">
        <v>478</v>
      </c>
      <c r="B12" s="129">
        <v>1</v>
      </c>
      <c r="C12" s="129">
        <v>4</v>
      </c>
      <c r="D12" s="129">
        <v>0</v>
      </c>
      <c r="E12" s="129">
        <v>1</v>
      </c>
      <c r="F12" s="129">
        <v>2</v>
      </c>
      <c r="G12" s="129">
        <v>3</v>
      </c>
      <c r="H12" s="129">
        <v>0</v>
      </c>
      <c r="I12" s="129">
        <v>1</v>
      </c>
      <c r="J12" s="129">
        <v>0</v>
      </c>
      <c r="K12" s="129">
        <v>4</v>
      </c>
      <c r="L12" s="129">
        <v>1</v>
      </c>
      <c r="M12" s="129">
        <v>6</v>
      </c>
      <c r="N12" s="129"/>
      <c r="O12" s="129">
        <v>0</v>
      </c>
      <c r="P12" s="130">
        <v>7</v>
      </c>
      <c r="Q12" s="4">
        <f t="shared" si="0"/>
        <v>23</v>
      </c>
    </row>
    <row r="13" spans="1:17" ht="12">
      <c r="A13" s="8" t="s">
        <v>479</v>
      </c>
      <c r="B13" s="129">
        <v>0</v>
      </c>
      <c r="C13" s="129">
        <v>4</v>
      </c>
      <c r="D13" s="129">
        <v>0</v>
      </c>
      <c r="E13" s="129">
        <v>2</v>
      </c>
      <c r="F13" s="129">
        <v>2</v>
      </c>
      <c r="G13" s="129">
        <v>4</v>
      </c>
      <c r="H13" s="129">
        <v>0</v>
      </c>
      <c r="I13" s="129">
        <v>1</v>
      </c>
      <c r="J13" s="129">
        <v>0</v>
      </c>
      <c r="K13" s="129">
        <v>4</v>
      </c>
      <c r="L13" s="129">
        <v>1</v>
      </c>
      <c r="M13" s="129">
        <v>7</v>
      </c>
      <c r="N13" s="129"/>
      <c r="O13" s="129">
        <v>0</v>
      </c>
      <c r="P13" s="130">
        <v>7</v>
      </c>
      <c r="Q13" s="4">
        <f t="shared" si="0"/>
        <v>24</v>
      </c>
    </row>
    <row r="14" spans="1:17" ht="12">
      <c r="A14" s="8" t="s">
        <v>239</v>
      </c>
      <c r="B14" s="129">
        <v>0</v>
      </c>
      <c r="C14" s="129">
        <v>4</v>
      </c>
      <c r="D14" s="129">
        <v>0</v>
      </c>
      <c r="E14" s="129">
        <v>2</v>
      </c>
      <c r="F14" s="129">
        <v>2</v>
      </c>
      <c r="G14" s="129">
        <v>4</v>
      </c>
      <c r="H14" s="129">
        <v>0</v>
      </c>
      <c r="I14" s="129">
        <v>1</v>
      </c>
      <c r="J14" s="129">
        <v>0</v>
      </c>
      <c r="K14" s="129">
        <v>4</v>
      </c>
      <c r="L14" s="129">
        <v>1</v>
      </c>
      <c r="M14" s="129">
        <v>7</v>
      </c>
      <c r="N14" s="129"/>
      <c r="O14" s="129">
        <v>0</v>
      </c>
      <c r="P14" s="130">
        <v>7</v>
      </c>
      <c r="Q14" s="4">
        <f t="shared" si="0"/>
        <v>24</v>
      </c>
    </row>
    <row r="15" spans="1:17" ht="12">
      <c r="A15" s="8" t="s">
        <v>240</v>
      </c>
      <c r="B15" s="129">
        <v>0</v>
      </c>
      <c r="C15" s="129">
        <v>4</v>
      </c>
      <c r="D15" s="129">
        <v>0</v>
      </c>
      <c r="E15" s="129">
        <v>2</v>
      </c>
      <c r="F15" s="129">
        <v>2</v>
      </c>
      <c r="G15" s="129">
        <v>4</v>
      </c>
      <c r="H15" s="129">
        <v>0</v>
      </c>
      <c r="I15" s="129">
        <v>1</v>
      </c>
      <c r="J15" s="129">
        <v>0</v>
      </c>
      <c r="K15" s="129">
        <v>4</v>
      </c>
      <c r="L15" s="129">
        <v>1</v>
      </c>
      <c r="M15" s="129">
        <v>7</v>
      </c>
      <c r="N15" s="129"/>
      <c r="O15" s="129">
        <v>0</v>
      </c>
      <c r="P15" s="130">
        <v>7</v>
      </c>
      <c r="Q15" s="4">
        <f t="shared" si="0"/>
        <v>24</v>
      </c>
    </row>
    <row r="16" spans="1:17" ht="12">
      <c r="A16" s="8" t="s">
        <v>241</v>
      </c>
      <c r="B16" s="129">
        <v>0</v>
      </c>
      <c r="C16" s="129">
        <v>4</v>
      </c>
      <c r="D16" s="129">
        <v>0</v>
      </c>
      <c r="E16" s="129">
        <v>3</v>
      </c>
      <c r="F16" s="129">
        <v>8</v>
      </c>
      <c r="G16" s="129">
        <v>4</v>
      </c>
      <c r="H16" s="129">
        <v>0</v>
      </c>
      <c r="I16" s="129">
        <v>2</v>
      </c>
      <c r="J16" s="129">
        <v>0</v>
      </c>
      <c r="K16" s="129">
        <v>4</v>
      </c>
      <c r="L16" s="129">
        <v>2</v>
      </c>
      <c r="M16" s="129">
        <v>7</v>
      </c>
      <c r="N16" s="129"/>
      <c r="O16" s="129">
        <v>0</v>
      </c>
      <c r="P16" s="130">
        <v>8</v>
      </c>
      <c r="Q16" s="4">
        <f t="shared" si="0"/>
        <v>27</v>
      </c>
    </row>
    <row r="17" spans="1:17" ht="12">
      <c r="A17" s="8" t="s">
        <v>242</v>
      </c>
      <c r="B17" s="129">
        <v>0</v>
      </c>
      <c r="C17" s="129">
        <v>4</v>
      </c>
      <c r="D17" s="129">
        <v>0</v>
      </c>
      <c r="E17" s="129">
        <v>5</v>
      </c>
      <c r="F17" s="129">
        <v>12</v>
      </c>
      <c r="G17" s="129">
        <v>4</v>
      </c>
      <c r="H17" s="129">
        <v>0</v>
      </c>
      <c r="I17" s="129">
        <v>4</v>
      </c>
      <c r="J17" s="129">
        <v>0</v>
      </c>
      <c r="K17" s="129">
        <v>4</v>
      </c>
      <c r="L17" s="129">
        <v>5</v>
      </c>
      <c r="M17" s="129">
        <v>8</v>
      </c>
      <c r="N17" s="129"/>
      <c r="O17" s="129">
        <v>1</v>
      </c>
      <c r="P17" s="130">
        <v>9</v>
      </c>
      <c r="Q17" s="4">
        <f t="shared" si="0"/>
        <v>35</v>
      </c>
    </row>
    <row r="18" spans="1:17" ht="12">
      <c r="A18" s="8" t="s">
        <v>243</v>
      </c>
      <c r="B18" s="129">
        <v>0</v>
      </c>
      <c r="C18" s="129">
        <v>4</v>
      </c>
      <c r="D18" s="129">
        <v>0</v>
      </c>
      <c r="E18" s="129">
        <v>5</v>
      </c>
      <c r="F18" s="129">
        <v>16</v>
      </c>
      <c r="G18" s="129">
        <v>4</v>
      </c>
      <c r="H18" s="129">
        <v>0</v>
      </c>
      <c r="I18" s="129">
        <v>4</v>
      </c>
      <c r="J18" s="129">
        <v>0</v>
      </c>
      <c r="K18" s="129">
        <v>4</v>
      </c>
      <c r="L18" s="129">
        <v>6</v>
      </c>
      <c r="M18" s="129">
        <v>8</v>
      </c>
      <c r="N18" s="129"/>
      <c r="O18" s="129">
        <v>1</v>
      </c>
      <c r="P18" s="130">
        <v>9</v>
      </c>
      <c r="Q18" s="4">
        <f t="shared" si="0"/>
        <v>36</v>
      </c>
    </row>
    <row r="19" spans="1:17" ht="12">
      <c r="A19" s="8" t="s">
        <v>528</v>
      </c>
      <c r="B19" s="129">
        <v>0</v>
      </c>
      <c r="C19" s="129">
        <v>4</v>
      </c>
      <c r="D19" s="129">
        <v>0</v>
      </c>
      <c r="E19" s="129">
        <v>6</v>
      </c>
      <c r="F19" s="129">
        <v>27</v>
      </c>
      <c r="G19" s="129">
        <v>4</v>
      </c>
      <c r="H19" s="129">
        <v>1</v>
      </c>
      <c r="I19" s="129">
        <v>4</v>
      </c>
      <c r="J19" s="129">
        <v>0</v>
      </c>
      <c r="K19" s="129">
        <v>4</v>
      </c>
      <c r="L19" s="129">
        <v>6</v>
      </c>
      <c r="M19" s="129">
        <v>8</v>
      </c>
      <c r="N19" s="129"/>
      <c r="O19" s="129">
        <v>1</v>
      </c>
      <c r="P19" s="130">
        <v>10</v>
      </c>
      <c r="Q19" s="4">
        <f t="shared" si="0"/>
        <v>38</v>
      </c>
    </row>
    <row r="20" spans="1:17" ht="12">
      <c r="A20" s="8" t="s">
        <v>165</v>
      </c>
      <c r="B20" s="129">
        <v>0</v>
      </c>
      <c r="C20" s="129">
        <v>4</v>
      </c>
      <c r="D20" s="129">
        <v>0</v>
      </c>
      <c r="E20" s="129">
        <v>6</v>
      </c>
      <c r="F20" s="129">
        <v>30</v>
      </c>
      <c r="G20" s="129">
        <v>5</v>
      </c>
      <c r="H20" s="129">
        <v>2</v>
      </c>
      <c r="I20" s="129">
        <v>4</v>
      </c>
      <c r="J20" s="129">
        <v>0</v>
      </c>
      <c r="K20" s="129">
        <v>5</v>
      </c>
      <c r="L20" s="129">
        <v>12</v>
      </c>
      <c r="M20" s="129">
        <v>10</v>
      </c>
      <c r="N20" s="129"/>
      <c r="O20" s="129">
        <v>2</v>
      </c>
      <c r="P20" s="130">
        <v>10</v>
      </c>
      <c r="Q20" s="4">
        <f t="shared" si="0"/>
        <v>50</v>
      </c>
    </row>
    <row r="21" spans="1:17" ht="12">
      <c r="A21" s="8" t="s">
        <v>166</v>
      </c>
      <c r="B21" s="129">
        <v>2</v>
      </c>
      <c r="C21" s="129">
        <v>4</v>
      </c>
      <c r="D21" s="129">
        <v>0</v>
      </c>
      <c r="E21" s="129">
        <v>6</v>
      </c>
      <c r="F21" s="129">
        <v>30</v>
      </c>
      <c r="G21" s="129">
        <v>5</v>
      </c>
      <c r="H21" s="129">
        <v>3</v>
      </c>
      <c r="I21" s="129">
        <v>4</v>
      </c>
      <c r="J21" s="129">
        <v>0</v>
      </c>
      <c r="K21" s="129">
        <v>5</v>
      </c>
      <c r="L21" s="129">
        <v>13</v>
      </c>
      <c r="M21" s="129">
        <v>11</v>
      </c>
      <c r="N21" s="129"/>
      <c r="O21" s="129">
        <v>3</v>
      </c>
      <c r="P21" s="130">
        <v>11</v>
      </c>
      <c r="Q21" s="4">
        <f t="shared" si="0"/>
        <v>57</v>
      </c>
    </row>
    <row r="22" spans="1:17" ht="12">
      <c r="A22" s="8" t="s">
        <v>167</v>
      </c>
      <c r="B22">
        <v>4</v>
      </c>
      <c r="C22">
        <v>4</v>
      </c>
      <c r="D22">
        <v>0</v>
      </c>
      <c r="E22">
        <v>12</v>
      </c>
      <c r="F22">
        <v>40</v>
      </c>
      <c r="G22">
        <v>5</v>
      </c>
      <c r="H22">
        <v>3</v>
      </c>
      <c r="I22">
        <v>8</v>
      </c>
      <c r="J22">
        <v>0</v>
      </c>
      <c r="K22">
        <v>5</v>
      </c>
      <c r="L22">
        <v>16</v>
      </c>
      <c r="M22">
        <v>11</v>
      </c>
      <c r="O22">
        <v>3</v>
      </c>
      <c r="P22" s="3">
        <v>13</v>
      </c>
      <c r="Q22" s="4">
        <f t="shared" si="0"/>
        <v>68</v>
      </c>
    </row>
    <row r="23" spans="1:17" ht="12">
      <c r="A23" s="8" t="s">
        <v>168</v>
      </c>
      <c r="B23">
        <v>4</v>
      </c>
      <c r="C23">
        <v>4</v>
      </c>
      <c r="D23">
        <v>0</v>
      </c>
      <c r="E23">
        <v>12</v>
      </c>
      <c r="F23">
        <v>40</v>
      </c>
      <c r="G23">
        <v>5</v>
      </c>
      <c r="H23">
        <v>3</v>
      </c>
      <c r="I23">
        <v>9</v>
      </c>
      <c r="J23">
        <v>0</v>
      </c>
      <c r="K23">
        <v>7</v>
      </c>
      <c r="L23">
        <v>18</v>
      </c>
      <c r="M23">
        <v>12</v>
      </c>
      <c r="O23">
        <v>4</v>
      </c>
      <c r="P23" s="3">
        <v>15</v>
      </c>
      <c r="Q23" s="4">
        <f t="shared" si="0"/>
        <v>77</v>
      </c>
    </row>
    <row r="24" spans="1:17" ht="12">
      <c r="A24" s="8" t="s">
        <v>235</v>
      </c>
      <c r="B24">
        <v>4</v>
      </c>
      <c r="C24">
        <v>4</v>
      </c>
      <c r="D24">
        <v>0</v>
      </c>
      <c r="E24">
        <v>14</v>
      </c>
      <c r="F24">
        <v>42</v>
      </c>
      <c r="G24">
        <v>5</v>
      </c>
      <c r="H24">
        <v>3</v>
      </c>
      <c r="I24">
        <v>9</v>
      </c>
      <c r="J24">
        <v>1</v>
      </c>
      <c r="K24">
        <v>7</v>
      </c>
      <c r="L24">
        <v>18</v>
      </c>
      <c r="M24">
        <v>13</v>
      </c>
      <c r="O24">
        <v>4</v>
      </c>
      <c r="P24" s="3">
        <v>14</v>
      </c>
      <c r="Q24" s="4">
        <f t="shared" si="0"/>
        <v>78</v>
      </c>
    </row>
    <row r="25" spans="1:17" ht="12">
      <c r="A25" s="8" t="s">
        <v>236</v>
      </c>
      <c r="B25">
        <v>4</v>
      </c>
      <c r="C25">
        <v>4</v>
      </c>
      <c r="D25">
        <v>0</v>
      </c>
      <c r="E25">
        <v>14</v>
      </c>
      <c r="F25">
        <v>42</v>
      </c>
      <c r="G25">
        <v>5</v>
      </c>
      <c r="H25">
        <v>3</v>
      </c>
      <c r="I25">
        <v>9</v>
      </c>
      <c r="J25">
        <v>1</v>
      </c>
      <c r="K25">
        <v>7</v>
      </c>
      <c r="L25">
        <v>18</v>
      </c>
      <c r="M25">
        <v>13</v>
      </c>
      <c r="O25">
        <v>4</v>
      </c>
      <c r="P25" s="3">
        <v>14</v>
      </c>
      <c r="Q25" s="4">
        <f t="shared" si="0"/>
        <v>78</v>
      </c>
    </row>
    <row r="26" spans="1:17" ht="12">
      <c r="A26" s="8" t="s">
        <v>237</v>
      </c>
      <c r="B26">
        <v>4</v>
      </c>
      <c r="C26">
        <v>4</v>
      </c>
      <c r="D26">
        <v>0</v>
      </c>
      <c r="E26">
        <v>14</v>
      </c>
      <c r="F26">
        <v>42</v>
      </c>
      <c r="G26">
        <v>5</v>
      </c>
      <c r="H26">
        <v>3</v>
      </c>
      <c r="I26">
        <v>9</v>
      </c>
      <c r="J26">
        <v>1</v>
      </c>
      <c r="K26">
        <v>7</v>
      </c>
      <c r="L26">
        <v>18</v>
      </c>
      <c r="M26">
        <v>13</v>
      </c>
      <c r="O26">
        <v>4</v>
      </c>
      <c r="P26" s="3">
        <v>14</v>
      </c>
      <c r="Q26" s="4">
        <f>B26+D26+G26+H26+I26+J26+K26+L26+M26+O26+P26</f>
        <v>78</v>
      </c>
    </row>
    <row r="27" spans="1:17" ht="12">
      <c r="A27" s="8" t="s">
        <v>567</v>
      </c>
      <c r="B27">
        <v>4</v>
      </c>
      <c r="C27">
        <v>4</v>
      </c>
      <c r="D27">
        <v>0</v>
      </c>
      <c r="E27">
        <v>14</v>
      </c>
      <c r="F27">
        <v>42</v>
      </c>
      <c r="G27">
        <v>5</v>
      </c>
      <c r="H27">
        <v>3</v>
      </c>
      <c r="I27">
        <v>9</v>
      </c>
      <c r="J27">
        <v>1</v>
      </c>
      <c r="K27">
        <v>7</v>
      </c>
      <c r="L27">
        <v>18</v>
      </c>
      <c r="M27">
        <v>13</v>
      </c>
      <c r="O27">
        <v>4</v>
      </c>
      <c r="P27" s="3">
        <v>14</v>
      </c>
      <c r="Q27" s="4">
        <f>B27+D27+G27+H27+I27+J27+K27+L27+M27+O27+P27</f>
        <v>78</v>
      </c>
    </row>
    <row r="28" spans="1:17" ht="12">
      <c r="A28" s="8" t="s">
        <v>568</v>
      </c>
      <c r="B28">
        <v>4</v>
      </c>
      <c r="C28">
        <v>4</v>
      </c>
      <c r="D28">
        <v>0</v>
      </c>
      <c r="E28">
        <v>14</v>
      </c>
      <c r="F28">
        <v>42</v>
      </c>
      <c r="G28">
        <v>5</v>
      </c>
      <c r="H28">
        <v>3</v>
      </c>
      <c r="I28">
        <v>9</v>
      </c>
      <c r="J28">
        <v>1</v>
      </c>
      <c r="K28">
        <v>7</v>
      </c>
      <c r="L28">
        <v>18</v>
      </c>
      <c r="M28">
        <v>13</v>
      </c>
      <c r="O28">
        <v>4</v>
      </c>
      <c r="P28" s="3">
        <v>14</v>
      </c>
      <c r="Q28" s="4">
        <f>B28+D28+G28+H28+I28+J28+K28+L28+M28+O28+P28</f>
        <v>78</v>
      </c>
    </row>
    <row r="40" ht="12">
      <c r="A40" t="s">
        <v>614</v>
      </c>
    </row>
    <row r="41" spans="2:3" ht="12">
      <c r="B41" t="s">
        <v>615</v>
      </c>
      <c r="C41" t="s">
        <v>616</v>
      </c>
    </row>
    <row r="42" spans="2:3" ht="12">
      <c r="B42" t="s">
        <v>617</v>
      </c>
      <c r="C42" t="s">
        <v>577</v>
      </c>
    </row>
    <row r="43" spans="2:3" ht="12">
      <c r="B43" t="s">
        <v>578</v>
      </c>
      <c r="C43" t="s">
        <v>579</v>
      </c>
    </row>
  </sheetData>
  <printOptions/>
  <pageMargins left="0.75" right="0.75" top="1" bottom="1" header="0.512" footer="0.512"/>
  <pageSetup fitToHeight="21" fitToWidth="1" orientation="portrait" paperSize="9" scale="59"/>
  <headerFooter alignWithMargins="0">
    <oddHeader>&amp;C&amp;F</oddHead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B28" sqref="B28:G28"/>
    </sheetView>
  </sheetViews>
  <sheetFormatPr defaultColWidth="11.421875" defaultRowHeight="12.75"/>
  <cols>
    <col min="1" max="1" width="11.421875" style="0" customWidth="1"/>
    <col min="2" max="8" width="8.8515625" style="0" customWidth="1"/>
  </cols>
  <sheetData>
    <row r="1" spans="1:2" ht="12">
      <c r="A1" t="s">
        <v>613</v>
      </c>
      <c r="B1" t="s">
        <v>628</v>
      </c>
    </row>
    <row r="2" ht="12">
      <c r="A2" t="s">
        <v>238</v>
      </c>
    </row>
    <row r="4" spans="1:7" ht="12">
      <c r="A4" s="6" t="s">
        <v>392</v>
      </c>
      <c r="F4" s="4"/>
      <c r="G4" s="4"/>
    </row>
    <row r="5" spans="1:7" ht="12">
      <c r="A5" s="6"/>
      <c r="F5" s="4"/>
      <c r="G5" s="4"/>
    </row>
    <row r="6" spans="1:8" s="5" customFormat="1" ht="36">
      <c r="A6" s="9" t="s">
        <v>393</v>
      </c>
      <c r="B6" s="32" t="s">
        <v>497</v>
      </c>
      <c r="C6" s="32" t="s">
        <v>445</v>
      </c>
      <c r="D6" s="32" t="s">
        <v>485</v>
      </c>
      <c r="E6" s="32" t="s">
        <v>60</v>
      </c>
      <c r="F6" s="34" t="s">
        <v>61</v>
      </c>
      <c r="G6" s="35" t="s">
        <v>62</v>
      </c>
      <c r="H6"/>
    </row>
    <row r="7" spans="1:7" ht="12">
      <c r="A7" s="8" t="s">
        <v>424</v>
      </c>
      <c r="B7">
        <f>ASICdefects!Q7</f>
        <v>0</v>
      </c>
      <c r="C7">
        <f>ASICstuffing!E7*12</f>
        <v>0</v>
      </c>
      <c r="F7" s="4">
        <f>SUM(B7:E7)</f>
        <v>0</v>
      </c>
      <c r="G7" s="19" t="e">
        <f>F7/(12*ASICstuffing!G7)</f>
        <v>#DIV/0!</v>
      </c>
    </row>
    <row r="8" spans="1:7" ht="12">
      <c r="A8" s="8" t="s">
        <v>425</v>
      </c>
      <c r="B8">
        <f>ASICdefects!Q8</f>
        <v>0</v>
      </c>
      <c r="C8">
        <f>ASICstuffing!E8*12</f>
        <v>0</v>
      </c>
      <c r="F8" s="4">
        <f aca="true" t="shared" si="0" ref="F8:F26">SUM(B8:E8)</f>
        <v>0</v>
      </c>
      <c r="G8" s="19" t="e">
        <f>F8/(12*ASICstuffing!G8)</f>
        <v>#DIV/0!</v>
      </c>
    </row>
    <row r="9" spans="1:7" ht="12">
      <c r="A9" s="8" t="s">
        <v>394</v>
      </c>
      <c r="B9">
        <f>ASICdefects!Q9</f>
        <v>13</v>
      </c>
      <c r="C9">
        <f>ASICstuffing!E9*12</f>
        <v>36</v>
      </c>
      <c r="D9" s="131">
        <v>3</v>
      </c>
      <c r="E9" s="131">
        <v>4</v>
      </c>
      <c r="F9" s="4">
        <f t="shared" si="0"/>
        <v>56</v>
      </c>
      <c r="G9" s="19">
        <f>F9/(12*ASICstuffing!G9)</f>
        <v>0.026217228464419477</v>
      </c>
    </row>
    <row r="10" spans="1:7" ht="12">
      <c r="A10" s="8" t="s">
        <v>395</v>
      </c>
      <c r="B10">
        <f>ASICdefects!Q10</f>
        <v>13</v>
      </c>
      <c r="C10">
        <f>ASICstuffing!E10*12</f>
        <v>36</v>
      </c>
      <c r="D10" s="131">
        <v>3</v>
      </c>
      <c r="E10" s="131">
        <v>4</v>
      </c>
      <c r="F10" s="4">
        <f t="shared" si="0"/>
        <v>56</v>
      </c>
      <c r="G10" s="19">
        <f>F10/(12*ASICstuffing!G10)</f>
        <v>0.025362318840579712</v>
      </c>
    </row>
    <row r="11" spans="1:7" ht="12">
      <c r="A11" s="8" t="s">
        <v>477</v>
      </c>
      <c r="B11">
        <f>ASICdefects!Q11</f>
        <v>15</v>
      </c>
      <c r="C11">
        <f>ASICstuffing!E11*12</f>
        <v>36</v>
      </c>
      <c r="D11" s="131">
        <v>5</v>
      </c>
      <c r="E11" s="131">
        <v>5</v>
      </c>
      <c r="F11" s="4">
        <f t="shared" si="0"/>
        <v>61</v>
      </c>
      <c r="G11" s="19">
        <f>F11/(12*ASICstuffing!G11)</f>
        <v>0.02529021558872305</v>
      </c>
    </row>
    <row r="12" spans="1:7" ht="12">
      <c r="A12" s="8" t="s">
        <v>478</v>
      </c>
      <c r="B12">
        <f>ASICdefects!Q12</f>
        <v>23</v>
      </c>
      <c r="C12">
        <f>ASICstuffing!E12*12</f>
        <v>36</v>
      </c>
      <c r="D12" s="131">
        <v>5</v>
      </c>
      <c r="E12" s="131">
        <v>5</v>
      </c>
      <c r="F12" s="4">
        <f t="shared" si="0"/>
        <v>69</v>
      </c>
      <c r="G12" s="19">
        <f>F12/(12*ASICstuffing!G12)</f>
        <v>0.02446808510638298</v>
      </c>
    </row>
    <row r="13" spans="1:7" ht="12">
      <c r="A13" s="8" t="s">
        <v>479</v>
      </c>
      <c r="B13">
        <f>ASICdefects!Q13</f>
        <v>24</v>
      </c>
      <c r="C13">
        <f>ASICstuffing!E13*12</f>
        <v>36</v>
      </c>
      <c r="D13" s="131">
        <v>5</v>
      </c>
      <c r="E13" s="131">
        <v>5</v>
      </c>
      <c r="F13" s="4">
        <f t="shared" si="0"/>
        <v>70</v>
      </c>
      <c r="G13" s="19">
        <f>F13/(12*ASICstuffing!G13)</f>
        <v>0.023809523809523808</v>
      </c>
    </row>
    <row r="14" spans="1:7" ht="12">
      <c r="A14" s="8" t="s">
        <v>239</v>
      </c>
      <c r="B14">
        <f>ASICdefects!Q14</f>
        <v>24</v>
      </c>
      <c r="C14">
        <f>ASICstuffing!E14*12</f>
        <v>36</v>
      </c>
      <c r="D14" s="131">
        <v>5</v>
      </c>
      <c r="E14" s="131">
        <v>7</v>
      </c>
      <c r="F14" s="4">
        <f t="shared" si="0"/>
        <v>72</v>
      </c>
      <c r="G14" s="19">
        <f>F14/(12*ASICstuffing!G14)</f>
        <v>0.024096385542168676</v>
      </c>
    </row>
    <row r="15" spans="1:7" ht="12">
      <c r="A15" s="8" t="s">
        <v>240</v>
      </c>
      <c r="B15">
        <f>ASICdefects!Q15</f>
        <v>24</v>
      </c>
      <c r="C15">
        <f>ASICstuffing!E15*12</f>
        <v>36</v>
      </c>
      <c r="D15" s="131">
        <v>5</v>
      </c>
      <c r="E15" s="131">
        <v>7</v>
      </c>
      <c r="F15" s="4">
        <f t="shared" si="0"/>
        <v>72</v>
      </c>
      <c r="G15" s="19">
        <f>F15/(12*ASICstuffing!G15)</f>
        <v>0.024193548387096774</v>
      </c>
    </row>
    <row r="16" spans="1:7" ht="12">
      <c r="A16" s="8" t="s">
        <v>241</v>
      </c>
      <c r="B16">
        <f>ASICdefects!Q16</f>
        <v>27</v>
      </c>
      <c r="C16">
        <f>ASICstuffing!E16*12</f>
        <v>36</v>
      </c>
      <c r="D16" s="131">
        <v>8</v>
      </c>
      <c r="E16" s="131">
        <v>7</v>
      </c>
      <c r="F16" s="4">
        <f t="shared" si="0"/>
        <v>78</v>
      </c>
      <c r="G16" s="19">
        <f>F16/(12*ASICstuffing!G16)</f>
        <v>0.021885521885521887</v>
      </c>
    </row>
    <row r="17" spans="1:7" ht="12">
      <c r="A17" s="8" t="s">
        <v>242</v>
      </c>
      <c r="B17">
        <f>ASICdefects!Q17</f>
        <v>35</v>
      </c>
      <c r="C17">
        <f>ASICstuffing!E17*12</f>
        <v>36</v>
      </c>
      <c r="D17" s="131">
        <v>8</v>
      </c>
      <c r="E17" s="131">
        <v>8</v>
      </c>
      <c r="F17" s="4">
        <f t="shared" si="0"/>
        <v>87</v>
      </c>
      <c r="G17" s="19">
        <f>F17/(12*ASICstuffing!G17)</f>
        <v>0.019028871391076115</v>
      </c>
    </row>
    <row r="18" spans="1:7" ht="12">
      <c r="A18" s="8" t="s">
        <v>243</v>
      </c>
      <c r="B18">
        <f>ASICdefects!Q18</f>
        <v>36</v>
      </c>
      <c r="C18">
        <f>ASICstuffing!E18*12</f>
        <v>36</v>
      </c>
      <c r="D18" s="131">
        <v>8</v>
      </c>
      <c r="E18" s="131">
        <v>9</v>
      </c>
      <c r="F18" s="4">
        <f t="shared" si="0"/>
        <v>89</v>
      </c>
      <c r="G18" s="19">
        <f>F18/(12*ASICstuffing!G18)</f>
        <v>0.017958030669895077</v>
      </c>
    </row>
    <row r="19" spans="1:7" ht="12">
      <c r="A19" s="8" t="s">
        <v>528</v>
      </c>
      <c r="B19">
        <f>ASICdefects!Q19</f>
        <v>38</v>
      </c>
      <c r="C19">
        <f>ASICstuffing!E19*12</f>
        <v>36</v>
      </c>
      <c r="D19" s="131">
        <v>9</v>
      </c>
      <c r="E19" s="131">
        <v>11</v>
      </c>
      <c r="F19" s="4">
        <f t="shared" si="0"/>
        <v>94</v>
      </c>
      <c r="G19" s="19">
        <f>F19/(12*ASICstuffing!G19)</f>
        <v>0.017028985507246377</v>
      </c>
    </row>
    <row r="20" spans="1:7" ht="12">
      <c r="A20" s="8" t="s">
        <v>165</v>
      </c>
      <c r="B20">
        <f>ASICdefects!Q20</f>
        <v>50</v>
      </c>
      <c r="C20">
        <f>ASICstuffing!E20*12</f>
        <v>36</v>
      </c>
      <c r="D20" s="131">
        <v>14</v>
      </c>
      <c r="E20" s="131">
        <v>12</v>
      </c>
      <c r="F20" s="4">
        <f t="shared" si="0"/>
        <v>112</v>
      </c>
      <c r="G20" s="19">
        <f>F20/(12*ASICstuffing!G20)</f>
        <v>0.017710309930423784</v>
      </c>
    </row>
    <row r="21" spans="1:7" ht="12">
      <c r="A21" s="8" t="s">
        <v>166</v>
      </c>
      <c r="B21">
        <f>ASICdefects!Q21</f>
        <v>57</v>
      </c>
      <c r="C21">
        <f>ASICstuffing!E21*12</f>
        <v>36</v>
      </c>
      <c r="D21" s="131">
        <v>21</v>
      </c>
      <c r="E21" s="131">
        <v>13</v>
      </c>
      <c r="F21" s="4">
        <f t="shared" si="0"/>
        <v>127</v>
      </c>
      <c r="G21" s="19">
        <f>F21/(12*ASICstuffing!G21)</f>
        <v>0.017264817835780315</v>
      </c>
    </row>
    <row r="22" spans="1:7" ht="12">
      <c r="A22" s="8" t="s">
        <v>167</v>
      </c>
      <c r="B22">
        <f>ASICdefects!Q22</f>
        <v>68</v>
      </c>
      <c r="C22">
        <f>ASICstuffing!E22*12</f>
        <v>36</v>
      </c>
      <c r="D22">
        <v>44</v>
      </c>
      <c r="E22">
        <v>13</v>
      </c>
      <c r="F22" s="4">
        <f t="shared" si="0"/>
        <v>161</v>
      </c>
      <c r="G22" s="19">
        <f>F22/(12*ASICstuffing!G22)</f>
        <v>0.019935611688954927</v>
      </c>
    </row>
    <row r="23" spans="1:7" ht="12">
      <c r="A23" s="8" t="s">
        <v>168</v>
      </c>
      <c r="B23">
        <f>ASICdefects!Q23</f>
        <v>77</v>
      </c>
      <c r="C23">
        <f>ASICstuffing!E23*12</f>
        <v>36</v>
      </c>
      <c r="D23">
        <v>54</v>
      </c>
      <c r="E23">
        <v>13</v>
      </c>
      <c r="F23" s="4">
        <f t="shared" si="0"/>
        <v>180</v>
      </c>
      <c r="G23" s="19">
        <f>F23/(12*ASICstuffing!G23)</f>
        <v>0.021520803443328552</v>
      </c>
    </row>
    <row r="24" spans="1:7" ht="12">
      <c r="A24" s="8" t="s">
        <v>235</v>
      </c>
      <c r="B24">
        <f>ASICdefects!Q24</f>
        <v>78</v>
      </c>
      <c r="C24">
        <f>ASICstuffing!E24*12</f>
        <v>36</v>
      </c>
      <c r="D24">
        <v>54</v>
      </c>
      <c r="E24" s="3">
        <v>13</v>
      </c>
      <c r="F24" s="4">
        <f t="shared" si="0"/>
        <v>181</v>
      </c>
      <c r="G24" s="19">
        <f>F24/(12*ASICstuffing!G24)</f>
        <v>0.020804597701149424</v>
      </c>
    </row>
    <row r="25" spans="1:7" ht="12">
      <c r="A25" s="8" t="s">
        <v>236</v>
      </c>
      <c r="B25">
        <f>ASICdefects!Q25</f>
        <v>78</v>
      </c>
      <c r="C25">
        <f>ASICstuffing!E25*12</f>
        <v>36</v>
      </c>
      <c r="D25">
        <v>54</v>
      </c>
      <c r="E25" s="3">
        <v>13</v>
      </c>
      <c r="F25" s="4">
        <f t="shared" si="0"/>
        <v>181</v>
      </c>
      <c r="G25" s="19">
        <f>F25/(12*ASICstuffing!G25)</f>
        <v>0.02074736359468134</v>
      </c>
    </row>
    <row r="26" spans="1:7" ht="12">
      <c r="A26" s="8" t="s">
        <v>237</v>
      </c>
      <c r="B26">
        <f>ASICdefects!Q26</f>
        <v>78</v>
      </c>
      <c r="C26">
        <f>ASICstuffing!E26*12</f>
        <v>36</v>
      </c>
      <c r="D26">
        <v>54</v>
      </c>
      <c r="E26" s="3">
        <v>13</v>
      </c>
      <c r="F26" s="4">
        <f t="shared" si="0"/>
        <v>181</v>
      </c>
      <c r="G26" s="19">
        <f>F26/(12*ASICstuffing!G26)</f>
        <v>0.02074736359468134</v>
      </c>
    </row>
    <row r="27" spans="1:7" ht="12">
      <c r="A27" s="8" t="s">
        <v>567</v>
      </c>
      <c r="B27">
        <f>ASICdefects!Q27</f>
        <v>78</v>
      </c>
      <c r="C27">
        <f>ASICstuffing!E27*12</f>
        <v>36</v>
      </c>
      <c r="D27">
        <v>54</v>
      </c>
      <c r="E27" s="3">
        <v>13</v>
      </c>
      <c r="F27" s="4">
        <f>SUM(B27:E27)</f>
        <v>181</v>
      </c>
      <c r="G27" s="19">
        <f>F27/(12*ASICstuffing!G27)</f>
        <v>0.02074736359468134</v>
      </c>
    </row>
    <row r="28" spans="1:7" ht="12">
      <c r="A28" s="8" t="s">
        <v>568</v>
      </c>
      <c r="B28">
        <f>ASICdefects!Q28</f>
        <v>78</v>
      </c>
      <c r="C28">
        <f>ASICstuffing!E28*12</f>
        <v>36</v>
      </c>
      <c r="D28">
        <v>54</v>
      </c>
      <c r="E28" s="3">
        <v>13</v>
      </c>
      <c r="F28" s="4">
        <f>SUM(B28:E28)</f>
        <v>181</v>
      </c>
      <c r="G28" s="19">
        <f>F28/(12*ASICstuffing!G28)</f>
        <v>0.02074736359468134</v>
      </c>
    </row>
  </sheetData>
  <printOptions/>
  <pageMargins left="0.75" right="0.75" top="1" bottom="1" header="0.512" footer="0.512"/>
  <pageSetup fitToHeight="19" fitToWidth="1" orientation="portrait" paperSize="9"/>
  <headerFooter alignWithMargins="0">
    <oddHeader>&amp;C&amp;F</oddHeader>
    <oddFooter>&amp;C&amp;A&amp;RPage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workbookViewId="0" topLeftCell="A1">
      <selection activeCell="B27" sqref="B27:U27"/>
    </sheetView>
  </sheetViews>
  <sheetFormatPr defaultColWidth="11.421875" defaultRowHeight="12.75"/>
  <cols>
    <col min="1" max="1" width="8.8515625" style="1" customWidth="1"/>
    <col min="2" max="20" width="6.8515625" style="0" customWidth="1"/>
    <col min="21" max="21" width="6.8515625" style="10" customWidth="1"/>
  </cols>
  <sheetData>
    <row r="1" spans="1:2" ht="12">
      <c r="A1" s="1" t="s">
        <v>66</v>
      </c>
      <c r="B1" t="s">
        <v>628</v>
      </c>
    </row>
    <row r="2" ht="12">
      <c r="A2" t="s">
        <v>500</v>
      </c>
    </row>
    <row r="3" ht="12">
      <c r="A3"/>
    </row>
    <row r="4" spans="1:21" ht="28.5" customHeight="1">
      <c r="A4" s="6" t="s">
        <v>501</v>
      </c>
      <c r="B4" t="s">
        <v>506</v>
      </c>
      <c r="F4" s="3"/>
      <c r="G4" s="36" t="s">
        <v>600</v>
      </c>
      <c r="H4" s="26"/>
      <c r="I4" s="26"/>
      <c r="J4" s="26"/>
      <c r="K4" s="27"/>
      <c r="L4" s="136" t="s">
        <v>311</v>
      </c>
      <c r="M4" s="137"/>
      <c r="N4" s="137"/>
      <c r="O4" s="137"/>
      <c r="P4" s="138"/>
      <c r="Q4" t="s">
        <v>554</v>
      </c>
      <c r="U4" s="3"/>
    </row>
    <row r="5" spans="1:21" s="5" customFormat="1" ht="24">
      <c r="A5" s="7" t="s">
        <v>553</v>
      </c>
      <c r="B5" s="32" t="s">
        <v>502</v>
      </c>
      <c r="C5" s="32" t="s">
        <v>452</v>
      </c>
      <c r="D5" s="32" t="s">
        <v>504</v>
      </c>
      <c r="E5" s="32" t="s">
        <v>503</v>
      </c>
      <c r="F5" s="7" t="s">
        <v>505</v>
      </c>
      <c r="G5" s="32" t="s">
        <v>502</v>
      </c>
      <c r="H5" s="32" t="s">
        <v>452</v>
      </c>
      <c r="I5" s="32" t="s">
        <v>504</v>
      </c>
      <c r="J5" s="32" t="s">
        <v>503</v>
      </c>
      <c r="K5" s="7" t="s">
        <v>505</v>
      </c>
      <c r="L5" s="32" t="s">
        <v>502</v>
      </c>
      <c r="M5" s="32" t="s">
        <v>452</v>
      </c>
      <c r="N5" s="32" t="s">
        <v>504</v>
      </c>
      <c r="O5" s="32" t="s">
        <v>503</v>
      </c>
      <c r="P5" s="7" t="s">
        <v>505</v>
      </c>
      <c r="Q5" s="32" t="s">
        <v>502</v>
      </c>
      <c r="R5" s="32" t="s">
        <v>452</v>
      </c>
      <c r="S5" s="32" t="s">
        <v>504</v>
      </c>
      <c r="T5" s="32" t="s">
        <v>503</v>
      </c>
      <c r="U5" s="7" t="s">
        <v>505</v>
      </c>
    </row>
    <row r="6" spans="1:21" ht="12">
      <c r="A6" s="8" t="s">
        <v>424</v>
      </c>
      <c r="B6" s="132">
        <v>2712</v>
      </c>
      <c r="C6" s="132">
        <v>421</v>
      </c>
      <c r="D6" s="132"/>
      <c r="E6" s="132"/>
      <c r="F6" s="133"/>
      <c r="G6">
        <f>4*Pipeline!B7</f>
        <v>528</v>
      </c>
      <c r="H6">
        <f>Pipeline!B7</f>
        <v>132</v>
      </c>
      <c r="I6">
        <f>12*ASICstuffing!F7</f>
        <v>0</v>
      </c>
      <c r="J6">
        <f>ASICstuffing!F7</f>
        <v>0</v>
      </c>
      <c r="K6" s="3"/>
      <c r="P6" s="3"/>
      <c r="Q6">
        <f>B6-G6-L6</f>
        <v>2184</v>
      </c>
      <c r="R6">
        <f>C6-H6-M6</f>
        <v>289</v>
      </c>
      <c r="S6">
        <f>D6-I6-N6</f>
        <v>0</v>
      </c>
      <c r="T6">
        <f>E6-J6-O6</f>
        <v>0</v>
      </c>
      <c r="U6" s="3">
        <f>F6-K6-P6</f>
        <v>0</v>
      </c>
    </row>
    <row r="7" spans="1:21" ht="12">
      <c r="A7" s="8" t="s">
        <v>425</v>
      </c>
      <c r="B7" s="132">
        <v>2712</v>
      </c>
      <c r="C7" s="132">
        <v>481</v>
      </c>
      <c r="D7" s="132"/>
      <c r="E7" s="132"/>
      <c r="F7" s="133"/>
      <c r="G7">
        <f>4*Pipeline!B8</f>
        <v>720</v>
      </c>
      <c r="H7">
        <f>Pipeline!B8</f>
        <v>180</v>
      </c>
      <c r="I7">
        <f>12*ASICstuffing!F8</f>
        <v>0</v>
      </c>
      <c r="J7">
        <f>ASICstuffing!F8</f>
        <v>0</v>
      </c>
      <c r="K7" s="3"/>
      <c r="P7" s="3"/>
      <c r="Q7">
        <f aca="true" t="shared" si="0" ref="Q7:Q25">B7-G7-L7</f>
        <v>1992</v>
      </c>
      <c r="R7">
        <f aca="true" t="shared" si="1" ref="R7:R25">C7-H7-M7</f>
        <v>301</v>
      </c>
      <c r="S7">
        <f aca="true" t="shared" si="2" ref="S7:S25">D7-I7-N7</f>
        <v>0</v>
      </c>
      <c r="T7">
        <f aca="true" t="shared" si="3" ref="T7:T25">E7-J7-O7</f>
        <v>0</v>
      </c>
      <c r="U7" s="3">
        <f aca="true" t="shared" si="4" ref="U7:U25">F7-K7-P7</f>
        <v>0</v>
      </c>
    </row>
    <row r="8" spans="1:21" ht="12">
      <c r="A8" s="8" t="s">
        <v>394</v>
      </c>
      <c r="B8" s="132">
        <v>2712</v>
      </c>
      <c r="C8" s="132">
        <v>481</v>
      </c>
      <c r="D8" s="132">
        <v>2869</v>
      </c>
      <c r="E8" s="132">
        <v>190</v>
      </c>
      <c r="F8" s="133">
        <v>9</v>
      </c>
      <c r="G8">
        <f>4*Pipeline!B9</f>
        <v>912</v>
      </c>
      <c r="H8">
        <f>Pipeline!B9</f>
        <v>228</v>
      </c>
      <c r="I8">
        <f>12*ASICstuffing!F9</f>
        <v>2172</v>
      </c>
      <c r="J8">
        <f>ASICstuffing!F9</f>
        <v>181</v>
      </c>
      <c r="K8" s="3"/>
      <c r="L8" s="132">
        <v>6</v>
      </c>
      <c r="M8" s="132">
        <v>0</v>
      </c>
      <c r="N8" s="132"/>
      <c r="O8" s="132"/>
      <c r="P8" s="3"/>
      <c r="Q8">
        <f t="shared" si="0"/>
        <v>1794</v>
      </c>
      <c r="R8">
        <f t="shared" si="1"/>
        <v>253</v>
      </c>
      <c r="S8">
        <f t="shared" si="2"/>
        <v>697</v>
      </c>
      <c r="T8">
        <f t="shared" si="3"/>
        <v>9</v>
      </c>
      <c r="U8" s="3">
        <f t="shared" si="4"/>
        <v>9</v>
      </c>
    </row>
    <row r="9" spans="1:21" ht="12">
      <c r="A9" s="8" t="s">
        <v>395</v>
      </c>
      <c r="B9" s="132">
        <v>2712</v>
      </c>
      <c r="C9" s="132">
        <v>545</v>
      </c>
      <c r="D9" s="132">
        <v>2761</v>
      </c>
      <c r="E9" s="132">
        <v>202</v>
      </c>
      <c r="F9" s="133">
        <v>9</v>
      </c>
      <c r="G9">
        <f>4*Pipeline!B10</f>
        <v>1100</v>
      </c>
      <c r="H9">
        <f>Pipeline!B10</f>
        <v>275</v>
      </c>
      <c r="I9">
        <f>12*ASICstuffing!F10</f>
        <v>2244</v>
      </c>
      <c r="J9">
        <f>ASICstuffing!F10</f>
        <v>187</v>
      </c>
      <c r="K9" s="3"/>
      <c r="L9" s="132">
        <v>8</v>
      </c>
      <c r="M9" s="132">
        <v>0</v>
      </c>
      <c r="N9" s="132"/>
      <c r="O9" s="132"/>
      <c r="P9" s="3"/>
      <c r="Q9">
        <f t="shared" si="0"/>
        <v>1604</v>
      </c>
      <c r="R9">
        <f t="shared" si="1"/>
        <v>270</v>
      </c>
      <c r="S9">
        <f t="shared" si="2"/>
        <v>517</v>
      </c>
      <c r="T9">
        <f t="shared" si="3"/>
        <v>15</v>
      </c>
      <c r="U9" s="3">
        <f t="shared" si="4"/>
        <v>9</v>
      </c>
    </row>
    <row r="10" spans="1:21" ht="12">
      <c r="A10" s="8" t="s">
        <v>477</v>
      </c>
      <c r="B10" s="132">
        <v>2712</v>
      </c>
      <c r="C10" s="132">
        <v>589</v>
      </c>
      <c r="D10" s="132">
        <v>3372</v>
      </c>
      <c r="E10" s="132">
        <v>234</v>
      </c>
      <c r="F10" s="133">
        <v>9</v>
      </c>
      <c r="G10">
        <f>4*Pipeline!B11</f>
        <v>1148</v>
      </c>
      <c r="H10">
        <f>Pipeline!B11</f>
        <v>287</v>
      </c>
      <c r="I10">
        <f>12*ASICstuffing!F11</f>
        <v>2640</v>
      </c>
      <c r="J10">
        <f>ASICstuffing!F11</f>
        <v>220</v>
      </c>
      <c r="K10" s="3"/>
      <c r="L10" s="132">
        <v>8</v>
      </c>
      <c r="M10" s="132">
        <v>0</v>
      </c>
      <c r="N10" s="132"/>
      <c r="O10" s="132"/>
      <c r="P10" s="3"/>
      <c r="Q10">
        <f t="shared" si="0"/>
        <v>1556</v>
      </c>
      <c r="R10">
        <f t="shared" si="1"/>
        <v>302</v>
      </c>
      <c r="S10">
        <f t="shared" si="2"/>
        <v>732</v>
      </c>
      <c r="T10">
        <f t="shared" si="3"/>
        <v>14</v>
      </c>
      <c r="U10" s="3">
        <f t="shared" si="4"/>
        <v>9</v>
      </c>
    </row>
    <row r="11" spans="1:21" ht="12">
      <c r="A11" s="8" t="s">
        <v>478</v>
      </c>
      <c r="B11" s="132">
        <v>2712</v>
      </c>
      <c r="C11" s="132">
        <v>630</v>
      </c>
      <c r="D11" s="132">
        <v>4987</v>
      </c>
      <c r="E11" s="132">
        <v>306</v>
      </c>
      <c r="F11" s="133">
        <v>19</v>
      </c>
      <c r="G11">
        <f>4*Pipeline!B12</f>
        <v>1380</v>
      </c>
      <c r="H11">
        <f>Pipeline!B12</f>
        <v>345</v>
      </c>
      <c r="I11">
        <f>12*ASICstuffing!F12</f>
        <v>2976</v>
      </c>
      <c r="J11">
        <f>ASICstuffing!F12</f>
        <v>248</v>
      </c>
      <c r="K11" s="3"/>
      <c r="L11" s="132">
        <v>8</v>
      </c>
      <c r="M11" s="132">
        <v>0</v>
      </c>
      <c r="N11" s="132"/>
      <c r="O11" s="132"/>
      <c r="P11" s="3"/>
      <c r="Q11">
        <f t="shared" si="0"/>
        <v>1324</v>
      </c>
      <c r="R11">
        <f t="shared" si="1"/>
        <v>285</v>
      </c>
      <c r="S11">
        <f t="shared" si="2"/>
        <v>2011</v>
      </c>
      <c r="T11">
        <f t="shared" si="3"/>
        <v>58</v>
      </c>
      <c r="U11" s="3">
        <f t="shared" si="4"/>
        <v>19</v>
      </c>
    </row>
    <row r="12" spans="1:21" ht="12">
      <c r="A12" s="8" t="s">
        <v>479</v>
      </c>
      <c r="B12" s="132">
        <v>2712</v>
      </c>
      <c r="C12" s="132">
        <v>630</v>
      </c>
      <c r="D12" s="132">
        <v>4987</v>
      </c>
      <c r="E12" s="132">
        <v>338</v>
      </c>
      <c r="F12" s="133">
        <v>19</v>
      </c>
      <c r="G12">
        <f>4*Pipeline!B13</f>
        <v>1600</v>
      </c>
      <c r="H12">
        <f>Pipeline!B13</f>
        <v>400</v>
      </c>
      <c r="I12">
        <f>12*ASICstuffing!F13</f>
        <v>3036</v>
      </c>
      <c r="J12">
        <f>ASICstuffing!F13</f>
        <v>253</v>
      </c>
      <c r="K12" s="3"/>
      <c r="L12" s="132">
        <v>8</v>
      </c>
      <c r="M12" s="132">
        <v>0</v>
      </c>
      <c r="N12" s="132"/>
      <c r="O12" s="132"/>
      <c r="P12" s="3"/>
      <c r="Q12">
        <f t="shared" si="0"/>
        <v>1104</v>
      </c>
      <c r="R12">
        <f t="shared" si="1"/>
        <v>230</v>
      </c>
      <c r="S12">
        <f t="shared" si="2"/>
        <v>1951</v>
      </c>
      <c r="T12">
        <f t="shared" si="3"/>
        <v>85</v>
      </c>
      <c r="U12" s="3">
        <f t="shared" si="4"/>
        <v>19</v>
      </c>
    </row>
    <row r="13" spans="1:21" ht="12">
      <c r="A13" s="8" t="s">
        <v>239</v>
      </c>
      <c r="B13" s="132">
        <v>2712</v>
      </c>
      <c r="C13" s="132">
        <v>630</v>
      </c>
      <c r="D13" s="132">
        <v>4987</v>
      </c>
      <c r="E13" s="132">
        <v>306</v>
      </c>
      <c r="F13" s="133">
        <v>19</v>
      </c>
      <c r="G13">
        <f>4*Pipeline!B14</f>
        <v>1760</v>
      </c>
      <c r="H13">
        <f>Pipeline!B14</f>
        <v>440</v>
      </c>
      <c r="I13">
        <f>12*ASICstuffing!F14</f>
        <v>3048</v>
      </c>
      <c r="J13">
        <f>ASICstuffing!F14</f>
        <v>254</v>
      </c>
      <c r="K13" s="3"/>
      <c r="L13" s="132">
        <v>8</v>
      </c>
      <c r="M13" s="132">
        <v>0</v>
      </c>
      <c r="N13" s="132"/>
      <c r="O13" s="132"/>
      <c r="P13" s="3"/>
      <c r="Q13">
        <f t="shared" si="0"/>
        <v>944</v>
      </c>
      <c r="R13">
        <f t="shared" si="1"/>
        <v>190</v>
      </c>
      <c r="S13">
        <f t="shared" si="2"/>
        <v>1939</v>
      </c>
      <c r="T13">
        <f t="shared" si="3"/>
        <v>52</v>
      </c>
      <c r="U13" s="3">
        <f t="shared" si="4"/>
        <v>19</v>
      </c>
    </row>
    <row r="14" spans="1:21" ht="12">
      <c r="A14" s="8" t="s">
        <v>240</v>
      </c>
      <c r="B14" s="132">
        <v>2712</v>
      </c>
      <c r="C14" s="132">
        <v>680</v>
      </c>
      <c r="D14" s="132">
        <v>4987</v>
      </c>
      <c r="E14" s="132">
        <v>346</v>
      </c>
      <c r="F14" s="133">
        <v>19</v>
      </c>
      <c r="G14">
        <f>4*Pipeline!B15</f>
        <v>1764</v>
      </c>
      <c r="H14">
        <f>Pipeline!B15</f>
        <v>441</v>
      </c>
      <c r="I14">
        <f>12*ASICstuffing!F15</f>
        <v>3192</v>
      </c>
      <c r="J14">
        <f>ASICstuffing!F15</f>
        <v>266</v>
      </c>
      <c r="K14" s="3"/>
      <c r="L14" s="132">
        <v>8</v>
      </c>
      <c r="M14" s="132">
        <v>0</v>
      </c>
      <c r="N14" s="132"/>
      <c r="O14" s="132"/>
      <c r="P14" s="3"/>
      <c r="Q14">
        <f t="shared" si="0"/>
        <v>940</v>
      </c>
      <c r="R14">
        <f t="shared" si="1"/>
        <v>239</v>
      </c>
      <c r="S14">
        <f t="shared" si="2"/>
        <v>1795</v>
      </c>
      <c r="T14">
        <f t="shared" si="3"/>
        <v>80</v>
      </c>
      <c r="U14" s="3">
        <f t="shared" si="4"/>
        <v>19</v>
      </c>
    </row>
    <row r="15" spans="1:21" ht="12">
      <c r="A15" s="8" t="s">
        <v>241</v>
      </c>
      <c r="B15" s="132">
        <v>2712</v>
      </c>
      <c r="C15" s="132">
        <v>680</v>
      </c>
      <c r="D15" s="132">
        <v>5116</v>
      </c>
      <c r="E15" s="132">
        <v>400</v>
      </c>
      <c r="F15" s="133">
        <v>19</v>
      </c>
      <c r="G15">
        <f>4*Pipeline!B16</f>
        <v>1964</v>
      </c>
      <c r="H15">
        <f>Pipeline!B16</f>
        <v>491</v>
      </c>
      <c r="I15">
        <f>12*ASICstuffing!F16</f>
        <v>3984</v>
      </c>
      <c r="J15">
        <f>ASICstuffing!F16</f>
        <v>332</v>
      </c>
      <c r="K15" s="3"/>
      <c r="L15" s="132">
        <v>8</v>
      </c>
      <c r="M15" s="132">
        <v>0</v>
      </c>
      <c r="N15" s="132"/>
      <c r="O15" s="132"/>
      <c r="P15" s="3"/>
      <c r="Q15">
        <f t="shared" si="0"/>
        <v>740</v>
      </c>
      <c r="R15">
        <f t="shared" si="1"/>
        <v>189</v>
      </c>
      <c r="S15">
        <f t="shared" si="2"/>
        <v>1132</v>
      </c>
      <c r="T15">
        <f t="shared" si="3"/>
        <v>68</v>
      </c>
      <c r="U15" s="3">
        <f t="shared" si="4"/>
        <v>19</v>
      </c>
    </row>
    <row r="16" spans="1:21" ht="12">
      <c r="A16" s="8" t="s">
        <v>242</v>
      </c>
      <c r="B16" s="132">
        <v>2712</v>
      </c>
      <c r="C16" s="132">
        <v>680</v>
      </c>
      <c r="D16" s="132">
        <v>5936</v>
      </c>
      <c r="E16" s="132">
        <v>454</v>
      </c>
      <c r="F16" s="133">
        <v>19</v>
      </c>
      <c r="G16">
        <f>4*Pipeline!B17</f>
        <v>2144</v>
      </c>
      <c r="H16">
        <f>Pipeline!B17</f>
        <v>536</v>
      </c>
      <c r="I16">
        <f>12*ASICstuffing!F17</f>
        <v>5028</v>
      </c>
      <c r="J16">
        <f>ASICstuffing!F17</f>
        <v>419</v>
      </c>
      <c r="K16" s="3"/>
      <c r="L16" s="132">
        <v>8</v>
      </c>
      <c r="M16" s="132">
        <v>0</v>
      </c>
      <c r="N16" s="132"/>
      <c r="O16" s="132"/>
      <c r="P16" s="3"/>
      <c r="Q16">
        <f t="shared" si="0"/>
        <v>560</v>
      </c>
      <c r="R16">
        <f t="shared" si="1"/>
        <v>144</v>
      </c>
      <c r="S16">
        <f t="shared" si="2"/>
        <v>908</v>
      </c>
      <c r="T16">
        <f t="shared" si="3"/>
        <v>35</v>
      </c>
      <c r="U16" s="3">
        <f t="shared" si="4"/>
        <v>19</v>
      </c>
    </row>
    <row r="17" spans="1:21" ht="12">
      <c r="A17" s="8" t="s">
        <v>243</v>
      </c>
      <c r="B17" s="132">
        <v>2712</v>
      </c>
      <c r="C17" s="132">
        <v>722</v>
      </c>
      <c r="D17" s="132">
        <v>7123</v>
      </c>
      <c r="E17" s="132">
        <v>493</v>
      </c>
      <c r="F17" s="133">
        <v>19</v>
      </c>
      <c r="G17">
        <f>4*Pipeline!B18</f>
        <v>2348</v>
      </c>
      <c r="H17">
        <f>Pipeline!B18</f>
        <v>587</v>
      </c>
      <c r="I17">
        <f>12*ASICstuffing!F18</f>
        <v>5280</v>
      </c>
      <c r="J17">
        <f>ASICstuffing!F18</f>
        <v>440</v>
      </c>
      <c r="K17" s="3"/>
      <c r="L17" s="132">
        <v>8</v>
      </c>
      <c r="M17" s="132">
        <v>0</v>
      </c>
      <c r="N17" s="132"/>
      <c r="O17" s="132"/>
      <c r="P17" s="3"/>
      <c r="Q17">
        <f t="shared" si="0"/>
        <v>356</v>
      </c>
      <c r="R17">
        <f t="shared" si="1"/>
        <v>135</v>
      </c>
      <c r="S17">
        <f t="shared" si="2"/>
        <v>1843</v>
      </c>
      <c r="T17">
        <f t="shared" si="3"/>
        <v>53</v>
      </c>
      <c r="U17" s="3">
        <f t="shared" si="4"/>
        <v>19</v>
      </c>
    </row>
    <row r="18" spans="1:22" ht="12">
      <c r="A18" s="8" t="s">
        <v>528</v>
      </c>
      <c r="B18" s="132">
        <v>2762</v>
      </c>
      <c r="C18" s="132">
        <v>722</v>
      </c>
      <c r="D18" s="132">
        <v>7221</v>
      </c>
      <c r="E18" s="132">
        <v>589</v>
      </c>
      <c r="F18" s="133">
        <v>19</v>
      </c>
      <c r="G18">
        <f>4*Pipeline!B19</f>
        <v>2528</v>
      </c>
      <c r="H18">
        <f>Pipeline!B19</f>
        <v>632</v>
      </c>
      <c r="I18">
        <f>12*ASICstuffing!F19</f>
        <v>6000</v>
      </c>
      <c r="J18">
        <f>ASICstuffing!F19</f>
        <v>500</v>
      </c>
      <c r="K18" s="3"/>
      <c r="L18" s="132">
        <v>8</v>
      </c>
      <c r="M18" s="132">
        <v>0</v>
      </c>
      <c r="N18" s="132"/>
      <c r="O18" s="132"/>
      <c r="P18" s="3"/>
      <c r="Q18">
        <f t="shared" si="0"/>
        <v>226</v>
      </c>
      <c r="R18">
        <f t="shared" si="1"/>
        <v>90</v>
      </c>
      <c r="S18">
        <f t="shared" si="2"/>
        <v>1221</v>
      </c>
      <c r="T18">
        <f t="shared" si="3"/>
        <v>89</v>
      </c>
      <c r="U18" s="3">
        <f t="shared" si="4"/>
        <v>19</v>
      </c>
      <c r="V18" s="132"/>
    </row>
    <row r="19" spans="1:22" ht="12">
      <c r="A19" s="8" t="s">
        <v>165</v>
      </c>
      <c r="B19" s="132">
        <v>2883</v>
      </c>
      <c r="C19" s="132">
        <v>722</v>
      </c>
      <c r="D19" s="132">
        <v>7986</v>
      </c>
      <c r="E19" s="132">
        <v>621</v>
      </c>
      <c r="F19" s="133">
        <v>19</v>
      </c>
      <c r="G19">
        <f>4*Pipeline!B20</f>
        <v>2696</v>
      </c>
      <c r="H19">
        <f>Pipeline!B20</f>
        <v>674</v>
      </c>
      <c r="I19">
        <f>12*ASICstuffing!F20</f>
        <v>6804</v>
      </c>
      <c r="J19">
        <f>ASICstuffing!F20</f>
        <v>567</v>
      </c>
      <c r="K19" s="133">
        <v>19</v>
      </c>
      <c r="L19" s="132">
        <v>11</v>
      </c>
      <c r="M19" s="132">
        <v>0</v>
      </c>
      <c r="N19" s="132">
        <v>112</v>
      </c>
      <c r="O19" s="132">
        <v>20</v>
      </c>
      <c r="P19" s="3"/>
      <c r="Q19">
        <f t="shared" si="0"/>
        <v>176</v>
      </c>
      <c r="R19">
        <f t="shared" si="1"/>
        <v>48</v>
      </c>
      <c r="S19">
        <f t="shared" si="2"/>
        <v>1070</v>
      </c>
      <c r="T19">
        <f t="shared" si="3"/>
        <v>34</v>
      </c>
      <c r="U19" s="3">
        <f t="shared" si="4"/>
        <v>0</v>
      </c>
      <c r="V19" s="132" t="s">
        <v>629</v>
      </c>
    </row>
    <row r="20" spans="1:22" ht="12">
      <c r="A20" s="8" t="s">
        <v>166</v>
      </c>
      <c r="B20" s="132">
        <v>2883</v>
      </c>
      <c r="C20" s="132">
        <v>722</v>
      </c>
      <c r="D20" s="132">
        <v>11737</v>
      </c>
      <c r="E20" s="132">
        <v>730</v>
      </c>
      <c r="F20" s="133">
        <v>19</v>
      </c>
      <c r="G20">
        <f>4*Pipeline!B21</f>
        <v>2832</v>
      </c>
      <c r="H20">
        <f>Pipeline!B21</f>
        <v>708</v>
      </c>
      <c r="I20">
        <f>12*ASICstuffing!F21</f>
        <v>7896</v>
      </c>
      <c r="J20">
        <f>ASICstuffing!F21</f>
        <v>658</v>
      </c>
      <c r="K20" s="133">
        <v>19</v>
      </c>
      <c r="L20" s="132">
        <v>11</v>
      </c>
      <c r="M20" s="132">
        <v>0</v>
      </c>
      <c r="N20" s="132">
        <v>127</v>
      </c>
      <c r="O20" s="132">
        <v>19</v>
      </c>
      <c r="P20" s="3"/>
      <c r="Q20">
        <f t="shared" si="0"/>
        <v>40</v>
      </c>
      <c r="R20">
        <f t="shared" si="1"/>
        <v>14</v>
      </c>
      <c r="S20">
        <f t="shared" si="2"/>
        <v>3714</v>
      </c>
      <c r="T20">
        <f t="shared" si="3"/>
        <v>53</v>
      </c>
      <c r="U20" s="3">
        <f t="shared" si="4"/>
        <v>0</v>
      </c>
      <c r="V20" s="132" t="s">
        <v>128</v>
      </c>
    </row>
    <row r="21" spans="1:21" ht="12">
      <c r="A21" s="8" t="s">
        <v>167</v>
      </c>
      <c r="B21" s="132">
        <v>2883</v>
      </c>
      <c r="C21" s="132">
        <v>722</v>
      </c>
      <c r="D21">
        <v>13961</v>
      </c>
      <c r="E21">
        <v>770</v>
      </c>
      <c r="F21" s="3">
        <v>19</v>
      </c>
      <c r="G21">
        <f>4*Pipeline!B22</f>
        <v>2832</v>
      </c>
      <c r="H21">
        <f>Pipeline!B22</f>
        <v>708</v>
      </c>
      <c r="I21">
        <f>12*ASICstuffing!F22</f>
        <v>8472</v>
      </c>
      <c r="J21">
        <f>ASICstuffing!F22</f>
        <v>706</v>
      </c>
      <c r="K21" s="3">
        <v>19</v>
      </c>
      <c r="L21" s="132">
        <v>11</v>
      </c>
      <c r="M21" s="132">
        <v>0</v>
      </c>
      <c r="N21">
        <v>161</v>
      </c>
      <c r="O21">
        <v>20</v>
      </c>
      <c r="P21" s="3"/>
      <c r="Q21">
        <f t="shared" si="0"/>
        <v>40</v>
      </c>
      <c r="R21">
        <f t="shared" si="1"/>
        <v>14</v>
      </c>
      <c r="S21">
        <f t="shared" si="2"/>
        <v>5328</v>
      </c>
      <c r="T21">
        <f t="shared" si="3"/>
        <v>44</v>
      </c>
      <c r="U21" s="3">
        <f t="shared" si="4"/>
        <v>0</v>
      </c>
    </row>
    <row r="22" spans="1:21" ht="12">
      <c r="A22" s="8" t="s">
        <v>168</v>
      </c>
      <c r="B22" s="132">
        <v>2883</v>
      </c>
      <c r="C22" s="132">
        <v>722</v>
      </c>
      <c r="D22">
        <v>13961</v>
      </c>
      <c r="E22">
        <v>770</v>
      </c>
      <c r="F22" s="3">
        <v>19</v>
      </c>
      <c r="G22">
        <f>4*Pipeline!B23</f>
        <v>2832</v>
      </c>
      <c r="H22">
        <f>Pipeline!B23</f>
        <v>708</v>
      </c>
      <c r="I22">
        <f>12*ASICstuffing!F23</f>
        <v>8760</v>
      </c>
      <c r="J22">
        <f>ASICstuffing!F23</f>
        <v>730</v>
      </c>
      <c r="K22" s="3">
        <v>19</v>
      </c>
      <c r="L22" s="132">
        <v>11</v>
      </c>
      <c r="M22" s="132">
        <v>0</v>
      </c>
      <c r="N22">
        <v>180</v>
      </c>
      <c r="O22">
        <v>20</v>
      </c>
      <c r="P22" s="3"/>
      <c r="Q22">
        <f t="shared" si="0"/>
        <v>40</v>
      </c>
      <c r="R22">
        <f t="shared" si="1"/>
        <v>14</v>
      </c>
      <c r="S22">
        <f t="shared" si="2"/>
        <v>5021</v>
      </c>
      <c r="T22">
        <f t="shared" si="3"/>
        <v>20</v>
      </c>
      <c r="U22" s="3">
        <f t="shared" si="4"/>
        <v>0</v>
      </c>
    </row>
    <row r="23" spans="1:21" ht="12">
      <c r="A23" s="8" t="s">
        <v>235</v>
      </c>
      <c r="B23" s="132">
        <v>2864</v>
      </c>
      <c r="C23" s="132">
        <v>722</v>
      </c>
      <c r="D23">
        <v>13961</v>
      </c>
      <c r="E23">
        <v>770</v>
      </c>
      <c r="F23" s="3">
        <v>19</v>
      </c>
      <c r="G23">
        <f>4*Pipeline!B24</f>
        <v>2832</v>
      </c>
      <c r="H23">
        <f>Pipeline!B24</f>
        <v>708</v>
      </c>
      <c r="I23">
        <f>12*ASICstuffing!F24</f>
        <v>8760</v>
      </c>
      <c r="J23">
        <f>ASICstuffing!F24</f>
        <v>730</v>
      </c>
      <c r="K23" s="3">
        <v>19</v>
      </c>
      <c r="L23" s="132">
        <v>11</v>
      </c>
      <c r="M23" s="132">
        <v>0</v>
      </c>
      <c r="N23">
        <v>181</v>
      </c>
      <c r="O23">
        <v>20</v>
      </c>
      <c r="P23" s="3"/>
      <c r="Q23">
        <f t="shared" si="0"/>
        <v>21</v>
      </c>
      <c r="R23">
        <f t="shared" si="1"/>
        <v>14</v>
      </c>
      <c r="S23">
        <f t="shared" si="2"/>
        <v>5020</v>
      </c>
      <c r="T23">
        <f t="shared" si="3"/>
        <v>20</v>
      </c>
      <c r="U23" s="3">
        <f t="shared" si="4"/>
        <v>0</v>
      </c>
    </row>
    <row r="24" spans="1:21" ht="12">
      <c r="A24" s="8" t="s">
        <v>236</v>
      </c>
      <c r="B24" s="132">
        <v>2864</v>
      </c>
      <c r="C24" s="132">
        <v>722</v>
      </c>
      <c r="D24">
        <v>13961</v>
      </c>
      <c r="E24">
        <v>770</v>
      </c>
      <c r="F24" s="3">
        <v>19</v>
      </c>
      <c r="G24">
        <f>4*Pipeline!B25</f>
        <v>2832</v>
      </c>
      <c r="H24">
        <f>Pipeline!B25</f>
        <v>708</v>
      </c>
      <c r="I24">
        <f>12*ASICstuffing!F25</f>
        <v>8760</v>
      </c>
      <c r="J24">
        <f>ASICstuffing!F25</f>
        <v>730</v>
      </c>
      <c r="K24" s="3">
        <v>19</v>
      </c>
      <c r="L24" s="132">
        <v>11</v>
      </c>
      <c r="M24" s="132">
        <v>0</v>
      </c>
      <c r="N24">
        <v>181</v>
      </c>
      <c r="O24">
        <v>20</v>
      </c>
      <c r="P24" s="13"/>
      <c r="Q24">
        <f t="shared" si="0"/>
        <v>21</v>
      </c>
      <c r="R24">
        <f t="shared" si="1"/>
        <v>14</v>
      </c>
      <c r="S24">
        <f t="shared" si="2"/>
        <v>5020</v>
      </c>
      <c r="T24">
        <f t="shared" si="3"/>
        <v>20</v>
      </c>
      <c r="U24" s="3">
        <f t="shared" si="4"/>
        <v>0</v>
      </c>
    </row>
    <row r="25" spans="1:21" ht="12">
      <c r="A25" s="8" t="s">
        <v>237</v>
      </c>
      <c r="B25" s="132">
        <v>2864</v>
      </c>
      <c r="C25" s="132">
        <v>722</v>
      </c>
      <c r="D25">
        <v>13961</v>
      </c>
      <c r="E25">
        <v>770</v>
      </c>
      <c r="F25" s="3">
        <v>19</v>
      </c>
      <c r="G25">
        <f>4*Pipeline!B26</f>
        <v>2832</v>
      </c>
      <c r="H25">
        <f>Pipeline!B26</f>
        <v>708</v>
      </c>
      <c r="I25">
        <f>12*ASICstuffing!F26</f>
        <v>8760</v>
      </c>
      <c r="J25">
        <f>ASICstuffing!F26</f>
        <v>730</v>
      </c>
      <c r="K25" s="3">
        <v>19</v>
      </c>
      <c r="L25">
        <v>11</v>
      </c>
      <c r="M25">
        <v>0</v>
      </c>
      <c r="N25">
        <v>181</v>
      </c>
      <c r="O25">
        <v>20</v>
      </c>
      <c r="P25" s="3"/>
      <c r="Q25">
        <f t="shared" si="0"/>
        <v>21</v>
      </c>
      <c r="R25">
        <f t="shared" si="1"/>
        <v>14</v>
      </c>
      <c r="S25">
        <f t="shared" si="2"/>
        <v>5020</v>
      </c>
      <c r="T25">
        <f t="shared" si="3"/>
        <v>20</v>
      </c>
      <c r="U25" s="3">
        <f t="shared" si="4"/>
        <v>0</v>
      </c>
    </row>
    <row r="26" spans="1:21" ht="12">
      <c r="A26" s="8" t="s">
        <v>567</v>
      </c>
      <c r="B26" s="132">
        <v>2864</v>
      </c>
      <c r="C26" s="132">
        <v>722</v>
      </c>
      <c r="D26">
        <v>13961</v>
      </c>
      <c r="E26">
        <v>770</v>
      </c>
      <c r="F26" s="3">
        <v>19</v>
      </c>
      <c r="G26">
        <f>4*Pipeline!B27</f>
        <v>2832</v>
      </c>
      <c r="H26">
        <f>Pipeline!B27</f>
        <v>708</v>
      </c>
      <c r="I26">
        <f>12*ASICstuffing!F27</f>
        <v>8760</v>
      </c>
      <c r="J26">
        <f>ASICstuffing!F27</f>
        <v>730</v>
      </c>
      <c r="K26" s="3">
        <v>19</v>
      </c>
      <c r="L26">
        <v>11</v>
      </c>
      <c r="M26">
        <v>0</v>
      </c>
      <c r="N26">
        <v>181</v>
      </c>
      <c r="O26">
        <v>20</v>
      </c>
      <c r="P26" s="3"/>
      <c r="Q26">
        <f aca="true" t="shared" si="5" ref="Q26:U27">B26-G26-L26</f>
        <v>21</v>
      </c>
      <c r="R26">
        <f t="shared" si="5"/>
        <v>14</v>
      </c>
      <c r="S26">
        <f t="shared" si="5"/>
        <v>5020</v>
      </c>
      <c r="T26">
        <f t="shared" si="5"/>
        <v>20</v>
      </c>
      <c r="U26" s="3">
        <f t="shared" si="5"/>
        <v>0</v>
      </c>
    </row>
    <row r="27" spans="1:21" ht="12">
      <c r="A27" s="8" t="s">
        <v>568</v>
      </c>
      <c r="B27" s="132">
        <v>2864</v>
      </c>
      <c r="C27" s="132">
        <v>722</v>
      </c>
      <c r="D27">
        <v>13961</v>
      </c>
      <c r="E27">
        <v>770</v>
      </c>
      <c r="F27" s="3">
        <v>19</v>
      </c>
      <c r="G27">
        <f>4*Pipeline!B28</f>
        <v>2832</v>
      </c>
      <c r="H27">
        <f>Pipeline!B28</f>
        <v>708</v>
      </c>
      <c r="I27">
        <f>12*ASICstuffing!F28</f>
        <v>8760</v>
      </c>
      <c r="J27">
        <f>ASICstuffing!F28</f>
        <v>730</v>
      </c>
      <c r="K27" s="3">
        <v>19</v>
      </c>
      <c r="L27">
        <v>11</v>
      </c>
      <c r="M27">
        <v>0</v>
      </c>
      <c r="N27">
        <v>181</v>
      </c>
      <c r="O27">
        <v>20</v>
      </c>
      <c r="P27" s="3"/>
      <c r="Q27">
        <f t="shared" si="5"/>
        <v>21</v>
      </c>
      <c r="R27">
        <f t="shared" si="5"/>
        <v>14</v>
      </c>
      <c r="S27">
        <f t="shared" si="5"/>
        <v>5020</v>
      </c>
      <c r="T27">
        <f t="shared" si="5"/>
        <v>20</v>
      </c>
      <c r="U27" s="3">
        <f t="shared" si="5"/>
        <v>0</v>
      </c>
    </row>
  </sheetData>
  <mergeCells count="1">
    <mergeCell ref="L4:P4"/>
  </mergeCells>
  <printOptions/>
  <pageMargins left="0.75" right="0.75" top="1" bottom="1" header="0.512" footer="0.512"/>
  <pageSetup fitToHeight="9" fitToWidth="1" orientation="landscape" paperSize="9" scale="83"/>
  <headerFooter alignWithMargins="0">
    <oddHeader>&amp;C&amp;F</oddHeader>
    <oddFooter>&amp;C&amp;A&amp;RPage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5"/>
  <sheetViews>
    <sheetView workbookViewId="0" topLeftCell="A1">
      <selection activeCell="B4" sqref="B4"/>
    </sheetView>
  </sheetViews>
  <sheetFormatPr defaultColWidth="11.421875" defaultRowHeight="12.75"/>
  <cols>
    <col min="1" max="1" width="16.28125" style="25" customWidth="1"/>
    <col min="2" max="2" width="9.00390625" style="97" customWidth="1"/>
    <col min="3" max="3" width="21.140625" style="25" customWidth="1"/>
    <col min="4" max="4" width="10.8515625" style="42" customWidth="1"/>
    <col min="5" max="5" width="10.00390625" style="5" customWidth="1"/>
    <col min="6" max="6" width="12.421875" style="5" customWidth="1"/>
    <col min="7" max="8" width="10.00390625" style="5" customWidth="1"/>
    <col min="9" max="9" width="14.8515625" style="5" customWidth="1"/>
    <col min="10" max="10" width="10.28125" style="5" customWidth="1"/>
    <col min="11" max="11" width="15.00390625" style="5" customWidth="1"/>
    <col min="12" max="12" width="11.28125" style="5" customWidth="1"/>
    <col min="13" max="13" width="14.00390625" style="5" customWidth="1"/>
    <col min="14" max="14" width="10.140625" style="5" customWidth="1"/>
    <col min="15" max="15" width="14.140625" style="5" customWidth="1"/>
    <col min="16" max="16" width="15.421875" style="5" customWidth="1"/>
    <col min="17" max="16384" width="10.8515625" style="5" customWidth="1"/>
  </cols>
  <sheetData>
    <row r="1" spans="1:2" ht="12">
      <c r="A1" s="25" t="s">
        <v>471</v>
      </c>
      <c r="B1" s="41" t="s">
        <v>628</v>
      </c>
    </row>
    <row r="2" spans="1:2" ht="12.75" customHeight="1">
      <c r="A2" s="25" t="s">
        <v>312</v>
      </c>
      <c r="B2" s="41" t="s">
        <v>498</v>
      </c>
    </row>
    <row r="3" spans="1:16" ht="51.75" customHeight="1">
      <c r="A3" s="25" t="s">
        <v>499</v>
      </c>
      <c r="B3" s="95">
        <v>2022033</v>
      </c>
      <c r="C3" s="25" t="s">
        <v>76</v>
      </c>
      <c r="E3" s="43" t="s">
        <v>486</v>
      </c>
      <c r="F3" s="44"/>
      <c r="G3" s="44"/>
      <c r="H3" s="44"/>
      <c r="I3" s="44"/>
      <c r="J3" s="44"/>
      <c r="K3" s="45"/>
      <c r="L3" s="43" t="s">
        <v>303</v>
      </c>
      <c r="M3" s="44"/>
      <c r="N3" s="44"/>
      <c r="O3" s="44"/>
      <c r="P3" s="45"/>
    </row>
    <row r="4" spans="1:16" ht="72">
      <c r="A4" s="92" t="s">
        <v>313</v>
      </c>
      <c r="B4" s="96" t="s">
        <v>170</v>
      </c>
      <c r="C4" s="93" t="s">
        <v>248</v>
      </c>
      <c r="D4" s="94" t="s">
        <v>77</v>
      </c>
      <c r="E4" s="91" t="s">
        <v>366</v>
      </c>
      <c r="F4" s="47" t="s">
        <v>487</v>
      </c>
      <c r="G4" s="47" t="s">
        <v>131</v>
      </c>
      <c r="H4" s="47" t="s">
        <v>611</v>
      </c>
      <c r="I4" s="47" t="s">
        <v>523</v>
      </c>
      <c r="J4" s="56" t="s">
        <v>129</v>
      </c>
      <c r="K4" s="48" t="s">
        <v>524</v>
      </c>
      <c r="L4" s="46" t="s">
        <v>130</v>
      </c>
      <c r="M4" s="47" t="s">
        <v>301</v>
      </c>
      <c r="N4" s="56" t="s">
        <v>367</v>
      </c>
      <c r="O4" s="47" t="s">
        <v>368</v>
      </c>
      <c r="P4" s="48" t="s">
        <v>525</v>
      </c>
    </row>
    <row r="5" spans="1:14" ht="12">
      <c r="A5" s="25">
        <f>$B$3*10000000+200000+ROW()-4</f>
        <v>20220330200001</v>
      </c>
      <c r="L5" s="5">
        <f>IF(N(B5)=0,"",IF(INT(B5)=1,"GOOD",IF(INT(B5)=2,"PASS",IF(INT(B5)=3,IF(B5&lt;3.3,"",IF(B5&lt;3.5,"PASS2","SPARE")),IF(INT(B5)=4,"FAIL","")))))</f>
      </c>
      <c r="N5" s="5">
        <f>IF(N(B5)&gt;0,IF(INT(B5)&lt;4,IF(MOD(B5,1)&lt;0.1,"",IF(MOD(B5,0.1)&lt;0.005,IF(MOD(B5,0.2)&lt;0.01,"B5/B6","ANY"),"B6")),""),"")</f>
      </c>
    </row>
    <row r="6" spans="1:14" ht="12">
      <c r="A6" s="25">
        <f aca="true" t="shared" si="0" ref="A6:A69">$B$3*10000000+200000+ROW()-4</f>
        <v>20220330200002</v>
      </c>
      <c r="L6" s="5">
        <f aca="true" t="shared" si="1" ref="L6:L69">IF(N(B6)=0,"",IF(INT(B6)=1,"GOOD",IF(INT(B6)=2,"PASS",IF(INT(B6)=3,IF(B6&lt;3.3,"",IF(B6&lt;3.5,"PASS2","SPARE")),IF(INT(B6)=4,"FAIL","")))))</f>
      </c>
      <c r="N6" s="5">
        <f aca="true" t="shared" si="2" ref="N6:N69">IF(N(B6)&gt;0,IF(INT(B6)&lt;4,IF(MOD(B6,1)&lt;0.1,"",IF(MOD(B6,0.1)&lt;0.005,IF(MOD(B6,0.2)&lt;0.01,"B5/B6","ANY"),"B6")),""),"")</f>
      </c>
    </row>
    <row r="7" spans="1:14" ht="12">
      <c r="A7" s="25">
        <f t="shared" si="0"/>
        <v>20220330200003</v>
      </c>
      <c r="L7" s="5">
        <f t="shared" si="1"/>
      </c>
      <c r="N7" s="5">
        <f t="shared" si="2"/>
      </c>
    </row>
    <row r="8" spans="1:14" ht="12">
      <c r="A8" s="25">
        <f t="shared" si="0"/>
        <v>20220330200004</v>
      </c>
      <c r="L8" s="5">
        <f t="shared" si="1"/>
      </c>
      <c r="N8" s="5">
        <f t="shared" si="2"/>
      </c>
    </row>
    <row r="9" spans="1:14" ht="12">
      <c r="A9" s="25">
        <f t="shared" si="0"/>
        <v>20220330200005</v>
      </c>
      <c r="L9" s="5">
        <f t="shared" si="1"/>
      </c>
      <c r="N9" s="5">
        <f t="shared" si="2"/>
      </c>
    </row>
    <row r="10" spans="1:14" ht="12">
      <c r="A10" s="25">
        <f t="shared" si="0"/>
        <v>20220330200006</v>
      </c>
      <c r="L10" s="5">
        <f t="shared" si="1"/>
      </c>
      <c r="N10" s="5">
        <f t="shared" si="2"/>
      </c>
    </row>
    <row r="11" spans="1:14" ht="12">
      <c r="A11" s="25">
        <f t="shared" si="0"/>
        <v>20220330200007</v>
      </c>
      <c r="L11" s="5">
        <f t="shared" si="1"/>
      </c>
      <c r="N11" s="5">
        <f t="shared" si="2"/>
      </c>
    </row>
    <row r="12" spans="1:14" ht="12">
      <c r="A12" s="25">
        <f t="shared" si="0"/>
        <v>20220330200008</v>
      </c>
      <c r="L12" s="5">
        <f t="shared" si="1"/>
      </c>
      <c r="N12" s="5">
        <f t="shared" si="2"/>
      </c>
    </row>
    <row r="13" spans="1:14" ht="12">
      <c r="A13" s="25">
        <f t="shared" si="0"/>
        <v>20220330200009</v>
      </c>
      <c r="L13" s="5">
        <f t="shared" si="1"/>
      </c>
      <c r="N13" s="5">
        <f t="shared" si="2"/>
      </c>
    </row>
    <row r="14" spans="1:14" ht="12">
      <c r="A14" s="25">
        <f t="shared" si="0"/>
        <v>20220330200010</v>
      </c>
      <c r="L14" s="5">
        <f t="shared" si="1"/>
      </c>
      <c r="N14" s="5">
        <f t="shared" si="2"/>
      </c>
    </row>
    <row r="15" spans="1:14" ht="12">
      <c r="A15" s="25">
        <f t="shared" si="0"/>
        <v>20220330200011</v>
      </c>
      <c r="L15" s="5">
        <f t="shared" si="1"/>
      </c>
      <c r="N15" s="5">
        <f t="shared" si="2"/>
      </c>
    </row>
    <row r="16" spans="1:14" ht="12">
      <c r="A16" s="25">
        <f t="shared" si="0"/>
        <v>20220330200012</v>
      </c>
      <c r="L16" s="5">
        <f t="shared" si="1"/>
      </c>
      <c r="N16" s="5">
        <f t="shared" si="2"/>
      </c>
    </row>
    <row r="17" spans="1:14" ht="12">
      <c r="A17" s="25">
        <f t="shared" si="0"/>
        <v>20220330200013</v>
      </c>
      <c r="L17" s="5">
        <f t="shared" si="1"/>
      </c>
      <c r="N17" s="5">
        <f t="shared" si="2"/>
      </c>
    </row>
    <row r="18" spans="1:14" ht="12">
      <c r="A18" s="25">
        <f t="shared" si="0"/>
        <v>20220330200014</v>
      </c>
      <c r="L18" s="5">
        <f t="shared" si="1"/>
      </c>
      <c r="N18" s="5">
        <f t="shared" si="2"/>
      </c>
    </row>
    <row r="19" spans="1:14" ht="12">
      <c r="A19" s="25">
        <f t="shared" si="0"/>
        <v>20220330200015</v>
      </c>
      <c r="L19" s="5">
        <f t="shared" si="1"/>
      </c>
      <c r="N19" s="5">
        <f t="shared" si="2"/>
      </c>
    </row>
    <row r="20" spans="1:14" ht="12">
      <c r="A20" s="25">
        <f t="shared" si="0"/>
        <v>20220330200016</v>
      </c>
      <c r="L20" s="5">
        <f t="shared" si="1"/>
      </c>
      <c r="N20" s="5">
        <f t="shared" si="2"/>
      </c>
    </row>
    <row r="21" spans="1:14" ht="12">
      <c r="A21" s="25">
        <f t="shared" si="0"/>
        <v>20220330200017</v>
      </c>
      <c r="L21" s="5">
        <f t="shared" si="1"/>
      </c>
      <c r="N21" s="5">
        <f t="shared" si="2"/>
      </c>
    </row>
    <row r="22" spans="1:14" ht="12">
      <c r="A22" s="25">
        <f t="shared" si="0"/>
        <v>20220330200018</v>
      </c>
      <c r="L22" s="5">
        <f t="shared" si="1"/>
      </c>
      <c r="N22" s="5">
        <f t="shared" si="2"/>
      </c>
    </row>
    <row r="23" spans="1:14" ht="12">
      <c r="A23" s="25">
        <f t="shared" si="0"/>
        <v>20220330200019</v>
      </c>
      <c r="L23" s="5">
        <f t="shared" si="1"/>
      </c>
      <c r="N23" s="5">
        <f t="shared" si="2"/>
      </c>
    </row>
    <row r="24" spans="1:14" ht="12">
      <c r="A24" s="25">
        <f t="shared" si="0"/>
        <v>20220330200020</v>
      </c>
      <c r="L24" s="5">
        <f t="shared" si="1"/>
      </c>
      <c r="N24" s="5">
        <f t="shared" si="2"/>
      </c>
    </row>
    <row r="25" spans="1:14" ht="12">
      <c r="A25" s="25">
        <f t="shared" si="0"/>
        <v>20220330200021</v>
      </c>
      <c r="L25" s="5">
        <f t="shared" si="1"/>
      </c>
      <c r="N25" s="5">
        <f t="shared" si="2"/>
      </c>
    </row>
    <row r="26" spans="1:14" ht="12">
      <c r="A26" s="25">
        <f t="shared" si="0"/>
        <v>20220330200022</v>
      </c>
      <c r="L26" s="5">
        <f t="shared" si="1"/>
      </c>
      <c r="N26" s="5">
        <f t="shared" si="2"/>
      </c>
    </row>
    <row r="27" spans="1:14" ht="12">
      <c r="A27" s="25">
        <f t="shared" si="0"/>
        <v>20220330200023</v>
      </c>
      <c r="L27" s="5">
        <f t="shared" si="1"/>
      </c>
      <c r="N27" s="5">
        <f t="shared" si="2"/>
      </c>
    </row>
    <row r="28" spans="1:14" ht="12">
      <c r="A28" s="25">
        <f t="shared" si="0"/>
        <v>20220330200024</v>
      </c>
      <c r="L28" s="5">
        <f t="shared" si="1"/>
      </c>
      <c r="N28" s="5">
        <f t="shared" si="2"/>
      </c>
    </row>
    <row r="29" spans="1:14" ht="12">
      <c r="A29" s="25">
        <f t="shared" si="0"/>
        <v>20220330200025</v>
      </c>
      <c r="L29" s="5">
        <f t="shared" si="1"/>
      </c>
      <c r="N29" s="5">
        <f t="shared" si="2"/>
      </c>
    </row>
    <row r="30" spans="1:14" ht="12">
      <c r="A30" s="25">
        <f t="shared" si="0"/>
        <v>20220330200026</v>
      </c>
      <c r="L30" s="5">
        <f t="shared" si="1"/>
      </c>
      <c r="N30" s="5">
        <f t="shared" si="2"/>
      </c>
    </row>
    <row r="31" spans="1:14" ht="12">
      <c r="A31" s="25">
        <f t="shared" si="0"/>
        <v>20220330200027</v>
      </c>
      <c r="L31" s="5">
        <f t="shared" si="1"/>
      </c>
      <c r="N31" s="5">
        <f t="shared" si="2"/>
      </c>
    </row>
    <row r="32" spans="1:14" ht="12">
      <c r="A32" s="25">
        <f t="shared" si="0"/>
        <v>20220330200028</v>
      </c>
      <c r="L32" s="5">
        <f t="shared" si="1"/>
      </c>
      <c r="N32" s="5">
        <f t="shared" si="2"/>
      </c>
    </row>
    <row r="33" spans="1:14" ht="12">
      <c r="A33" s="25">
        <f t="shared" si="0"/>
        <v>20220330200029</v>
      </c>
      <c r="L33" s="5">
        <f t="shared" si="1"/>
      </c>
      <c r="N33" s="5">
        <f t="shared" si="2"/>
      </c>
    </row>
    <row r="34" spans="1:14" ht="12">
      <c r="A34" s="25">
        <f t="shared" si="0"/>
        <v>20220330200030</v>
      </c>
      <c r="L34" s="5">
        <f t="shared" si="1"/>
      </c>
      <c r="N34" s="5">
        <f t="shared" si="2"/>
      </c>
    </row>
    <row r="35" spans="1:14" ht="12">
      <c r="A35" s="25">
        <f t="shared" si="0"/>
        <v>20220330200031</v>
      </c>
      <c r="L35" s="5">
        <f t="shared" si="1"/>
      </c>
      <c r="N35" s="5">
        <f t="shared" si="2"/>
      </c>
    </row>
    <row r="36" spans="1:14" ht="12">
      <c r="A36" s="25">
        <f t="shared" si="0"/>
        <v>20220330200032</v>
      </c>
      <c r="L36" s="5">
        <f t="shared" si="1"/>
      </c>
      <c r="N36" s="5">
        <f t="shared" si="2"/>
      </c>
    </row>
    <row r="37" spans="1:14" ht="12">
      <c r="A37" s="25">
        <f t="shared" si="0"/>
        <v>20220330200033</v>
      </c>
      <c r="L37" s="5">
        <f t="shared" si="1"/>
      </c>
      <c r="N37" s="5">
        <f t="shared" si="2"/>
      </c>
    </row>
    <row r="38" spans="1:14" ht="12">
      <c r="A38" s="25">
        <f t="shared" si="0"/>
        <v>20220330200034</v>
      </c>
      <c r="L38" s="5">
        <f t="shared" si="1"/>
      </c>
      <c r="N38" s="5">
        <f t="shared" si="2"/>
      </c>
    </row>
    <row r="39" spans="1:14" ht="12">
      <c r="A39" s="25">
        <f t="shared" si="0"/>
        <v>20220330200035</v>
      </c>
      <c r="L39" s="5">
        <f t="shared" si="1"/>
      </c>
      <c r="N39" s="5">
        <f t="shared" si="2"/>
      </c>
    </row>
    <row r="40" spans="1:14" ht="12">
      <c r="A40" s="25">
        <f t="shared" si="0"/>
        <v>20220330200036</v>
      </c>
      <c r="L40" s="5">
        <f t="shared" si="1"/>
      </c>
      <c r="N40" s="5">
        <f t="shared" si="2"/>
      </c>
    </row>
    <row r="41" spans="1:14" ht="12">
      <c r="A41" s="25">
        <f t="shared" si="0"/>
        <v>20220330200037</v>
      </c>
      <c r="L41" s="5">
        <f t="shared" si="1"/>
      </c>
      <c r="N41" s="5">
        <f t="shared" si="2"/>
      </c>
    </row>
    <row r="42" spans="1:14" ht="12">
      <c r="A42" s="25">
        <f t="shared" si="0"/>
        <v>20220330200038</v>
      </c>
      <c r="L42" s="5">
        <f t="shared" si="1"/>
      </c>
      <c r="N42" s="5">
        <f t="shared" si="2"/>
      </c>
    </row>
    <row r="43" spans="1:14" ht="12">
      <c r="A43" s="25">
        <f t="shared" si="0"/>
        <v>20220330200039</v>
      </c>
      <c r="L43" s="5">
        <f t="shared" si="1"/>
      </c>
      <c r="N43" s="5">
        <f t="shared" si="2"/>
      </c>
    </row>
    <row r="44" spans="1:14" ht="12">
      <c r="A44" s="25">
        <f t="shared" si="0"/>
        <v>20220330200040</v>
      </c>
      <c r="L44" s="5">
        <f t="shared" si="1"/>
      </c>
      <c r="N44" s="5">
        <f t="shared" si="2"/>
      </c>
    </row>
    <row r="45" spans="1:14" ht="12">
      <c r="A45" s="25">
        <f t="shared" si="0"/>
        <v>20220330200041</v>
      </c>
      <c r="L45" s="5">
        <f t="shared" si="1"/>
      </c>
      <c r="N45" s="5">
        <f t="shared" si="2"/>
      </c>
    </row>
    <row r="46" spans="1:14" ht="12">
      <c r="A46" s="25">
        <f t="shared" si="0"/>
        <v>20220330200042</v>
      </c>
      <c r="L46" s="5">
        <f t="shared" si="1"/>
      </c>
      <c r="N46" s="5">
        <f t="shared" si="2"/>
      </c>
    </row>
    <row r="47" spans="1:14" ht="12">
      <c r="A47" s="25">
        <f t="shared" si="0"/>
        <v>20220330200043</v>
      </c>
      <c r="L47" s="5">
        <f t="shared" si="1"/>
      </c>
      <c r="N47" s="5">
        <f t="shared" si="2"/>
      </c>
    </row>
    <row r="48" spans="1:14" ht="12">
      <c r="A48" s="25">
        <f t="shared" si="0"/>
        <v>20220330200044</v>
      </c>
      <c r="L48" s="5">
        <f t="shared" si="1"/>
      </c>
      <c r="N48" s="5">
        <f t="shared" si="2"/>
      </c>
    </row>
    <row r="49" spans="1:14" ht="12">
      <c r="A49" s="25">
        <f t="shared" si="0"/>
        <v>20220330200045</v>
      </c>
      <c r="L49" s="5">
        <f t="shared" si="1"/>
      </c>
      <c r="N49" s="5">
        <f t="shared" si="2"/>
      </c>
    </row>
    <row r="50" spans="1:14" ht="12">
      <c r="A50" s="25">
        <f t="shared" si="0"/>
        <v>20220330200046</v>
      </c>
      <c r="L50" s="5">
        <f t="shared" si="1"/>
      </c>
      <c r="N50" s="5">
        <f t="shared" si="2"/>
      </c>
    </row>
    <row r="51" spans="1:14" ht="12">
      <c r="A51" s="25">
        <f t="shared" si="0"/>
        <v>20220330200047</v>
      </c>
      <c r="L51" s="5">
        <f t="shared" si="1"/>
      </c>
      <c r="N51" s="5">
        <f t="shared" si="2"/>
      </c>
    </row>
    <row r="52" spans="1:14" ht="12">
      <c r="A52" s="25">
        <f t="shared" si="0"/>
        <v>20220330200048</v>
      </c>
      <c r="L52" s="5">
        <f t="shared" si="1"/>
      </c>
      <c r="N52" s="5">
        <f t="shared" si="2"/>
      </c>
    </row>
    <row r="53" spans="1:14" ht="12">
      <c r="A53" s="25">
        <f t="shared" si="0"/>
        <v>20220330200049</v>
      </c>
      <c r="L53" s="5">
        <f t="shared" si="1"/>
      </c>
      <c r="N53" s="5">
        <f t="shared" si="2"/>
      </c>
    </row>
    <row r="54" spans="1:14" ht="12">
      <c r="A54" s="25">
        <f t="shared" si="0"/>
        <v>20220330200050</v>
      </c>
      <c r="L54" s="5">
        <f t="shared" si="1"/>
      </c>
      <c r="N54" s="5">
        <f t="shared" si="2"/>
      </c>
    </row>
    <row r="55" spans="1:14" ht="12">
      <c r="A55" s="25">
        <f t="shared" si="0"/>
        <v>20220330200051</v>
      </c>
      <c r="L55" s="5">
        <f t="shared" si="1"/>
      </c>
      <c r="N55" s="5">
        <f t="shared" si="2"/>
      </c>
    </row>
    <row r="56" spans="1:14" ht="12">
      <c r="A56" s="25">
        <f t="shared" si="0"/>
        <v>20220330200052</v>
      </c>
      <c r="L56" s="5">
        <f t="shared" si="1"/>
      </c>
      <c r="N56" s="5">
        <f t="shared" si="2"/>
      </c>
    </row>
    <row r="57" spans="1:14" ht="12">
      <c r="A57" s="25">
        <f t="shared" si="0"/>
        <v>20220330200053</v>
      </c>
      <c r="L57" s="5">
        <f t="shared" si="1"/>
      </c>
      <c r="N57" s="5">
        <f t="shared" si="2"/>
      </c>
    </row>
    <row r="58" spans="1:14" ht="12">
      <c r="A58" s="25">
        <f t="shared" si="0"/>
        <v>20220330200054</v>
      </c>
      <c r="L58" s="5">
        <f t="shared" si="1"/>
      </c>
      <c r="N58" s="5">
        <f t="shared" si="2"/>
      </c>
    </row>
    <row r="59" spans="1:14" ht="12">
      <c r="A59" s="25">
        <f t="shared" si="0"/>
        <v>20220330200055</v>
      </c>
      <c r="L59" s="5">
        <f t="shared" si="1"/>
      </c>
      <c r="N59" s="5">
        <f t="shared" si="2"/>
      </c>
    </row>
    <row r="60" spans="1:14" ht="12">
      <c r="A60" s="25">
        <f t="shared" si="0"/>
        <v>20220330200056</v>
      </c>
      <c r="L60" s="5">
        <f t="shared" si="1"/>
      </c>
      <c r="N60" s="5">
        <f t="shared" si="2"/>
      </c>
    </row>
    <row r="61" spans="1:14" ht="12">
      <c r="A61" s="25">
        <f t="shared" si="0"/>
        <v>20220330200057</v>
      </c>
      <c r="L61" s="5">
        <f t="shared" si="1"/>
      </c>
      <c r="N61" s="5">
        <f t="shared" si="2"/>
      </c>
    </row>
    <row r="62" spans="1:14" ht="12">
      <c r="A62" s="25">
        <f t="shared" si="0"/>
        <v>20220330200058</v>
      </c>
      <c r="L62" s="5">
        <f t="shared" si="1"/>
      </c>
      <c r="N62" s="5">
        <f t="shared" si="2"/>
      </c>
    </row>
    <row r="63" spans="1:14" ht="12">
      <c r="A63" s="25">
        <f t="shared" si="0"/>
        <v>20220330200059</v>
      </c>
      <c r="L63" s="5">
        <f t="shared" si="1"/>
      </c>
      <c r="N63" s="5">
        <f t="shared" si="2"/>
      </c>
    </row>
    <row r="64" spans="1:14" ht="12">
      <c r="A64" s="25">
        <f t="shared" si="0"/>
        <v>20220330200060</v>
      </c>
      <c r="L64" s="5">
        <f t="shared" si="1"/>
      </c>
      <c r="N64" s="5">
        <f t="shared" si="2"/>
      </c>
    </row>
    <row r="65" spans="1:14" ht="12">
      <c r="A65" s="25">
        <f t="shared" si="0"/>
        <v>20220330200061</v>
      </c>
      <c r="L65" s="5">
        <f t="shared" si="1"/>
      </c>
      <c r="N65" s="5">
        <f t="shared" si="2"/>
      </c>
    </row>
    <row r="66" spans="1:14" ht="12">
      <c r="A66" s="25">
        <f t="shared" si="0"/>
        <v>20220330200062</v>
      </c>
      <c r="L66" s="5">
        <f t="shared" si="1"/>
      </c>
      <c r="N66" s="5">
        <f t="shared" si="2"/>
      </c>
    </row>
    <row r="67" spans="1:14" ht="12">
      <c r="A67" s="25">
        <f t="shared" si="0"/>
        <v>20220330200063</v>
      </c>
      <c r="L67" s="5">
        <f t="shared" si="1"/>
      </c>
      <c r="N67" s="5">
        <f t="shared" si="2"/>
      </c>
    </row>
    <row r="68" spans="1:14" ht="12">
      <c r="A68" s="25">
        <f t="shared" si="0"/>
        <v>20220330200064</v>
      </c>
      <c r="L68" s="5">
        <f t="shared" si="1"/>
      </c>
      <c r="N68" s="5">
        <f t="shared" si="2"/>
      </c>
    </row>
    <row r="69" spans="1:14" ht="12">
      <c r="A69" s="25">
        <f t="shared" si="0"/>
        <v>20220330200065</v>
      </c>
      <c r="L69" s="5">
        <f t="shared" si="1"/>
      </c>
      <c r="N69" s="5">
        <f t="shared" si="2"/>
      </c>
    </row>
    <row r="70" spans="1:14" ht="12">
      <c r="A70" s="25">
        <f aca="true" t="shared" si="3" ref="A70:A133">$B$3*10000000+200000+ROW()-4</f>
        <v>20220330200066</v>
      </c>
      <c r="L70" s="5">
        <f aca="true" t="shared" si="4" ref="L70:L133">IF(N(B70)=0,"",IF(INT(B70)=1,"GOOD",IF(INT(B70)=2,"PASS",IF(INT(B70)=3,IF(B70&lt;3.3,"",IF(B70&lt;3.5,"PASS2","SPARE")),IF(INT(B70)=4,"FAIL","")))))</f>
      </c>
      <c r="N70" s="5">
        <f aca="true" t="shared" si="5" ref="N70:N133">IF(N(B70)&gt;0,IF(INT(B70)&lt;4,IF(MOD(B70,1)&lt;0.1,"",IF(MOD(B70,0.1)&lt;0.005,IF(MOD(B70,0.2)&lt;0.01,"B5/B6","ANY"),"B6")),""),"")</f>
      </c>
    </row>
    <row r="71" spans="1:14" ht="12">
      <c r="A71" s="25">
        <f t="shared" si="3"/>
        <v>20220330200067</v>
      </c>
      <c r="L71" s="5">
        <f t="shared" si="4"/>
      </c>
      <c r="N71" s="5">
        <f t="shared" si="5"/>
      </c>
    </row>
    <row r="72" spans="1:14" ht="12">
      <c r="A72" s="25">
        <f t="shared" si="3"/>
        <v>20220330200068</v>
      </c>
      <c r="L72" s="5">
        <f t="shared" si="4"/>
      </c>
      <c r="N72" s="5">
        <f t="shared" si="5"/>
      </c>
    </row>
    <row r="73" spans="1:14" ht="12">
      <c r="A73" s="25">
        <f t="shared" si="3"/>
        <v>20220330200069</v>
      </c>
      <c r="L73" s="5">
        <f t="shared" si="4"/>
      </c>
      <c r="N73" s="5">
        <f t="shared" si="5"/>
      </c>
    </row>
    <row r="74" spans="1:14" ht="12">
      <c r="A74" s="25">
        <f t="shared" si="3"/>
        <v>20220330200070</v>
      </c>
      <c r="L74" s="5">
        <f t="shared" si="4"/>
      </c>
      <c r="N74" s="5">
        <f t="shared" si="5"/>
      </c>
    </row>
    <row r="75" spans="1:14" ht="12">
      <c r="A75" s="25">
        <f t="shared" si="3"/>
        <v>20220330200071</v>
      </c>
      <c r="L75" s="5">
        <f t="shared" si="4"/>
      </c>
      <c r="N75" s="5">
        <f t="shared" si="5"/>
      </c>
    </row>
    <row r="76" spans="1:14" ht="12">
      <c r="A76" s="25">
        <f t="shared" si="3"/>
        <v>20220330200072</v>
      </c>
      <c r="L76" s="5">
        <f t="shared" si="4"/>
      </c>
      <c r="N76" s="5">
        <f t="shared" si="5"/>
      </c>
    </row>
    <row r="77" spans="1:14" ht="12">
      <c r="A77" s="25">
        <f t="shared" si="3"/>
        <v>20220330200073</v>
      </c>
      <c r="L77" s="5">
        <f t="shared" si="4"/>
      </c>
      <c r="N77" s="5">
        <f t="shared" si="5"/>
      </c>
    </row>
    <row r="78" spans="1:14" ht="12">
      <c r="A78" s="25">
        <f t="shared" si="3"/>
        <v>20220330200074</v>
      </c>
      <c r="L78" s="5">
        <f t="shared" si="4"/>
      </c>
      <c r="N78" s="5">
        <f t="shared" si="5"/>
      </c>
    </row>
    <row r="79" spans="1:14" ht="12">
      <c r="A79" s="25">
        <f t="shared" si="3"/>
        <v>20220330200075</v>
      </c>
      <c r="L79" s="5">
        <f t="shared" si="4"/>
      </c>
      <c r="N79" s="5">
        <f t="shared" si="5"/>
      </c>
    </row>
    <row r="80" spans="1:14" ht="12">
      <c r="A80" s="25">
        <f t="shared" si="3"/>
        <v>20220330200076</v>
      </c>
      <c r="L80" s="5">
        <f t="shared" si="4"/>
      </c>
      <c r="N80" s="5">
        <f t="shared" si="5"/>
      </c>
    </row>
    <row r="81" spans="1:14" ht="12">
      <c r="A81" s="25">
        <f t="shared" si="3"/>
        <v>20220330200077</v>
      </c>
      <c r="L81" s="5">
        <f t="shared" si="4"/>
      </c>
      <c r="N81" s="5">
        <f t="shared" si="5"/>
      </c>
    </row>
    <row r="82" spans="1:14" ht="12">
      <c r="A82" s="25">
        <f t="shared" si="3"/>
        <v>20220330200078</v>
      </c>
      <c r="L82" s="5">
        <f t="shared" si="4"/>
      </c>
      <c r="N82" s="5">
        <f t="shared" si="5"/>
      </c>
    </row>
    <row r="83" spans="1:14" ht="12">
      <c r="A83" s="25">
        <f t="shared" si="3"/>
        <v>20220330200079</v>
      </c>
      <c r="L83" s="5">
        <f t="shared" si="4"/>
      </c>
      <c r="N83" s="5">
        <f t="shared" si="5"/>
      </c>
    </row>
    <row r="84" spans="1:14" ht="12">
      <c r="A84" s="25">
        <f t="shared" si="3"/>
        <v>20220330200080</v>
      </c>
      <c r="L84" s="5">
        <f t="shared" si="4"/>
      </c>
      <c r="N84" s="5">
        <f t="shared" si="5"/>
      </c>
    </row>
    <row r="85" spans="1:14" ht="12">
      <c r="A85" s="25">
        <f t="shared" si="3"/>
        <v>20220330200081</v>
      </c>
      <c r="L85" s="5">
        <f t="shared" si="4"/>
      </c>
      <c r="N85" s="5">
        <f t="shared" si="5"/>
      </c>
    </row>
    <row r="86" spans="1:14" ht="12">
      <c r="A86" s="25">
        <f t="shared" si="3"/>
        <v>20220330200082</v>
      </c>
      <c r="L86" s="5">
        <f t="shared" si="4"/>
      </c>
      <c r="N86" s="5">
        <f t="shared" si="5"/>
      </c>
    </row>
    <row r="87" spans="1:14" ht="12">
      <c r="A87" s="25">
        <f t="shared" si="3"/>
        <v>20220330200083</v>
      </c>
      <c r="L87" s="5">
        <f t="shared" si="4"/>
      </c>
      <c r="N87" s="5">
        <f t="shared" si="5"/>
      </c>
    </row>
    <row r="88" spans="1:14" ht="12">
      <c r="A88" s="25">
        <f t="shared" si="3"/>
        <v>20220330200084</v>
      </c>
      <c r="L88" s="5">
        <f t="shared" si="4"/>
      </c>
      <c r="N88" s="5">
        <f t="shared" si="5"/>
      </c>
    </row>
    <row r="89" spans="1:14" ht="12">
      <c r="A89" s="25">
        <f t="shared" si="3"/>
        <v>20220330200085</v>
      </c>
      <c r="L89" s="5">
        <f t="shared" si="4"/>
      </c>
      <c r="N89" s="5">
        <f t="shared" si="5"/>
      </c>
    </row>
    <row r="90" spans="1:14" ht="12">
      <c r="A90" s="25">
        <f t="shared" si="3"/>
        <v>20220330200086</v>
      </c>
      <c r="L90" s="5">
        <f t="shared" si="4"/>
      </c>
      <c r="N90" s="5">
        <f t="shared" si="5"/>
      </c>
    </row>
    <row r="91" spans="1:14" ht="12">
      <c r="A91" s="25">
        <f t="shared" si="3"/>
        <v>20220330200087</v>
      </c>
      <c r="L91" s="5">
        <f t="shared" si="4"/>
      </c>
      <c r="N91" s="5">
        <f t="shared" si="5"/>
      </c>
    </row>
    <row r="92" spans="1:14" ht="12">
      <c r="A92" s="25">
        <f t="shared" si="3"/>
        <v>20220330200088</v>
      </c>
      <c r="L92" s="5">
        <f t="shared" si="4"/>
      </c>
      <c r="N92" s="5">
        <f t="shared" si="5"/>
      </c>
    </row>
    <row r="93" spans="1:14" ht="12">
      <c r="A93" s="25">
        <f t="shared" si="3"/>
        <v>20220330200089</v>
      </c>
      <c r="L93" s="5">
        <f t="shared" si="4"/>
      </c>
      <c r="N93" s="5">
        <f t="shared" si="5"/>
      </c>
    </row>
    <row r="94" spans="1:14" ht="12">
      <c r="A94" s="25">
        <f t="shared" si="3"/>
        <v>20220330200090</v>
      </c>
      <c r="L94" s="5">
        <f t="shared" si="4"/>
      </c>
      <c r="N94" s="5">
        <f t="shared" si="5"/>
      </c>
    </row>
    <row r="95" spans="1:14" ht="12">
      <c r="A95" s="25">
        <f t="shared" si="3"/>
        <v>20220330200091</v>
      </c>
      <c r="L95" s="5">
        <f t="shared" si="4"/>
      </c>
      <c r="N95" s="5">
        <f t="shared" si="5"/>
      </c>
    </row>
    <row r="96" spans="1:14" ht="12">
      <c r="A96" s="25">
        <f t="shared" si="3"/>
        <v>20220330200092</v>
      </c>
      <c r="L96" s="5">
        <f t="shared" si="4"/>
      </c>
      <c r="N96" s="5">
        <f t="shared" si="5"/>
      </c>
    </row>
    <row r="97" spans="1:14" ht="12">
      <c r="A97" s="25">
        <f t="shared" si="3"/>
        <v>20220330200093</v>
      </c>
      <c r="L97" s="5">
        <f t="shared" si="4"/>
      </c>
      <c r="N97" s="5">
        <f t="shared" si="5"/>
      </c>
    </row>
    <row r="98" spans="1:14" ht="12">
      <c r="A98" s="25">
        <f t="shared" si="3"/>
        <v>20220330200094</v>
      </c>
      <c r="L98" s="5">
        <f t="shared" si="4"/>
      </c>
      <c r="N98" s="5">
        <f t="shared" si="5"/>
      </c>
    </row>
    <row r="99" spans="1:14" ht="12">
      <c r="A99" s="25">
        <f t="shared" si="3"/>
        <v>20220330200095</v>
      </c>
      <c r="L99" s="5">
        <f t="shared" si="4"/>
      </c>
      <c r="N99" s="5">
        <f t="shared" si="5"/>
      </c>
    </row>
    <row r="100" spans="1:14" ht="12">
      <c r="A100" s="25">
        <f t="shared" si="3"/>
        <v>20220330200096</v>
      </c>
      <c r="L100" s="5">
        <f t="shared" si="4"/>
      </c>
      <c r="N100" s="5">
        <f t="shared" si="5"/>
      </c>
    </row>
    <row r="101" spans="1:14" ht="12">
      <c r="A101" s="25">
        <f t="shared" si="3"/>
        <v>20220330200097</v>
      </c>
      <c r="L101" s="5">
        <f t="shared" si="4"/>
      </c>
      <c r="N101" s="5">
        <f t="shared" si="5"/>
      </c>
    </row>
    <row r="102" spans="1:14" ht="12">
      <c r="A102" s="25">
        <f t="shared" si="3"/>
        <v>20220330200098</v>
      </c>
      <c r="L102" s="5">
        <f t="shared" si="4"/>
      </c>
      <c r="N102" s="5">
        <f t="shared" si="5"/>
      </c>
    </row>
    <row r="103" spans="1:14" ht="12">
      <c r="A103" s="25">
        <f t="shared" si="3"/>
        <v>20220330200099</v>
      </c>
      <c r="L103" s="5">
        <f t="shared" si="4"/>
      </c>
      <c r="N103" s="5">
        <f t="shared" si="5"/>
      </c>
    </row>
    <row r="104" spans="1:14" ht="12">
      <c r="A104" s="25">
        <f t="shared" si="3"/>
        <v>20220330200100</v>
      </c>
      <c r="L104" s="5">
        <f t="shared" si="4"/>
      </c>
      <c r="N104" s="5">
        <f t="shared" si="5"/>
      </c>
    </row>
    <row r="105" spans="1:14" ht="12">
      <c r="A105" s="25">
        <f t="shared" si="3"/>
        <v>20220330200101</v>
      </c>
      <c r="L105" s="5">
        <f t="shared" si="4"/>
      </c>
      <c r="N105" s="5">
        <f t="shared" si="5"/>
      </c>
    </row>
    <row r="106" spans="1:14" ht="12">
      <c r="A106" s="25">
        <f t="shared" si="3"/>
        <v>20220330200102</v>
      </c>
      <c r="L106" s="5">
        <f t="shared" si="4"/>
      </c>
      <c r="N106" s="5">
        <f t="shared" si="5"/>
      </c>
    </row>
    <row r="107" spans="1:14" ht="12">
      <c r="A107" s="25">
        <f t="shared" si="3"/>
        <v>20220330200103</v>
      </c>
      <c r="L107" s="5">
        <f t="shared" si="4"/>
      </c>
      <c r="N107" s="5">
        <f t="shared" si="5"/>
      </c>
    </row>
    <row r="108" spans="1:14" ht="12">
      <c r="A108" s="25">
        <f t="shared" si="3"/>
        <v>20220330200104</v>
      </c>
      <c r="L108" s="5">
        <f t="shared" si="4"/>
      </c>
      <c r="N108" s="5">
        <f t="shared" si="5"/>
      </c>
    </row>
    <row r="109" spans="1:14" ht="12">
      <c r="A109" s="25">
        <f t="shared" si="3"/>
        <v>20220330200105</v>
      </c>
      <c r="L109" s="5">
        <f t="shared" si="4"/>
      </c>
      <c r="N109" s="5">
        <f t="shared" si="5"/>
      </c>
    </row>
    <row r="110" spans="1:14" ht="12">
      <c r="A110" s="25">
        <f t="shared" si="3"/>
        <v>20220330200106</v>
      </c>
      <c r="L110" s="5">
        <f t="shared" si="4"/>
      </c>
      <c r="N110" s="5">
        <f t="shared" si="5"/>
      </c>
    </row>
    <row r="111" spans="1:14" ht="12">
      <c r="A111" s="25">
        <f t="shared" si="3"/>
        <v>20220330200107</v>
      </c>
      <c r="L111" s="5">
        <f t="shared" si="4"/>
      </c>
      <c r="N111" s="5">
        <f t="shared" si="5"/>
      </c>
    </row>
    <row r="112" spans="1:14" ht="12">
      <c r="A112" s="25">
        <f t="shared" si="3"/>
        <v>20220330200108</v>
      </c>
      <c r="L112" s="5">
        <f t="shared" si="4"/>
      </c>
      <c r="N112" s="5">
        <f t="shared" si="5"/>
      </c>
    </row>
    <row r="113" spans="1:14" ht="12">
      <c r="A113" s="25">
        <f t="shared" si="3"/>
        <v>20220330200109</v>
      </c>
      <c r="L113" s="5">
        <f t="shared" si="4"/>
      </c>
      <c r="N113" s="5">
        <f t="shared" si="5"/>
      </c>
    </row>
    <row r="114" spans="1:14" ht="12">
      <c r="A114" s="25">
        <f t="shared" si="3"/>
        <v>20220330200110</v>
      </c>
      <c r="L114" s="5">
        <f t="shared" si="4"/>
      </c>
      <c r="N114" s="5">
        <f t="shared" si="5"/>
      </c>
    </row>
    <row r="115" spans="1:14" ht="12">
      <c r="A115" s="25">
        <f t="shared" si="3"/>
        <v>20220330200111</v>
      </c>
      <c r="L115" s="5">
        <f t="shared" si="4"/>
      </c>
      <c r="N115" s="5">
        <f t="shared" si="5"/>
      </c>
    </row>
    <row r="116" spans="1:14" ht="12">
      <c r="A116" s="25">
        <f t="shared" si="3"/>
        <v>20220330200112</v>
      </c>
      <c r="L116" s="5">
        <f t="shared" si="4"/>
      </c>
      <c r="N116" s="5">
        <f t="shared" si="5"/>
      </c>
    </row>
    <row r="117" spans="1:14" ht="12">
      <c r="A117" s="25">
        <f t="shared" si="3"/>
        <v>20220330200113</v>
      </c>
      <c r="L117" s="5">
        <f t="shared" si="4"/>
      </c>
      <c r="N117" s="5">
        <f t="shared" si="5"/>
      </c>
    </row>
    <row r="118" spans="1:14" ht="12">
      <c r="A118" s="25">
        <f t="shared" si="3"/>
        <v>20220330200114</v>
      </c>
      <c r="L118" s="5">
        <f t="shared" si="4"/>
      </c>
      <c r="N118" s="5">
        <f t="shared" si="5"/>
      </c>
    </row>
    <row r="119" spans="1:14" ht="12">
      <c r="A119" s="25">
        <f t="shared" si="3"/>
        <v>20220330200115</v>
      </c>
      <c r="L119" s="5">
        <f t="shared" si="4"/>
      </c>
      <c r="N119" s="5">
        <f t="shared" si="5"/>
      </c>
    </row>
    <row r="120" spans="1:14" ht="12">
      <c r="A120" s="25">
        <f t="shared" si="3"/>
        <v>20220330200116</v>
      </c>
      <c r="L120" s="5">
        <f t="shared" si="4"/>
      </c>
      <c r="N120" s="5">
        <f t="shared" si="5"/>
      </c>
    </row>
    <row r="121" spans="1:14" ht="12">
      <c r="A121" s="25">
        <f t="shared" si="3"/>
        <v>20220330200117</v>
      </c>
      <c r="L121" s="5">
        <f t="shared" si="4"/>
      </c>
      <c r="N121" s="5">
        <f t="shared" si="5"/>
      </c>
    </row>
    <row r="122" spans="1:14" ht="12">
      <c r="A122" s="25">
        <f t="shared" si="3"/>
        <v>20220330200118</v>
      </c>
      <c r="L122" s="5">
        <f t="shared" si="4"/>
      </c>
      <c r="N122" s="5">
        <f t="shared" si="5"/>
      </c>
    </row>
    <row r="123" spans="1:14" ht="12">
      <c r="A123" s="25">
        <f t="shared" si="3"/>
        <v>20220330200119</v>
      </c>
      <c r="L123" s="5">
        <f t="shared" si="4"/>
      </c>
      <c r="N123" s="5">
        <f t="shared" si="5"/>
      </c>
    </row>
    <row r="124" spans="1:14" ht="12">
      <c r="A124" s="25">
        <f t="shared" si="3"/>
        <v>20220330200120</v>
      </c>
      <c r="L124" s="5">
        <f t="shared" si="4"/>
      </c>
      <c r="N124" s="5">
        <f t="shared" si="5"/>
      </c>
    </row>
    <row r="125" spans="1:14" ht="12">
      <c r="A125" s="25">
        <f t="shared" si="3"/>
        <v>20220330200121</v>
      </c>
      <c r="L125" s="5">
        <f t="shared" si="4"/>
      </c>
      <c r="N125" s="5">
        <f t="shared" si="5"/>
      </c>
    </row>
    <row r="126" spans="1:14" ht="12">
      <c r="A126" s="25">
        <f t="shared" si="3"/>
        <v>20220330200122</v>
      </c>
      <c r="L126" s="5">
        <f t="shared" si="4"/>
      </c>
      <c r="N126" s="5">
        <f t="shared" si="5"/>
      </c>
    </row>
    <row r="127" spans="1:14" ht="12">
      <c r="A127" s="25">
        <f t="shared" si="3"/>
        <v>20220330200123</v>
      </c>
      <c r="L127" s="5">
        <f t="shared" si="4"/>
      </c>
      <c r="N127" s="5">
        <f t="shared" si="5"/>
      </c>
    </row>
    <row r="128" spans="1:14" ht="12">
      <c r="A128" s="25">
        <f t="shared" si="3"/>
        <v>20220330200124</v>
      </c>
      <c r="L128" s="5">
        <f t="shared" si="4"/>
      </c>
      <c r="N128" s="5">
        <f t="shared" si="5"/>
      </c>
    </row>
    <row r="129" spans="1:14" ht="12">
      <c r="A129" s="25">
        <f t="shared" si="3"/>
        <v>20220330200125</v>
      </c>
      <c r="L129" s="5">
        <f t="shared" si="4"/>
      </c>
      <c r="N129" s="5">
        <f t="shared" si="5"/>
      </c>
    </row>
    <row r="130" spans="1:14" ht="12">
      <c r="A130" s="25">
        <f t="shared" si="3"/>
        <v>20220330200126</v>
      </c>
      <c r="L130" s="5">
        <f t="shared" si="4"/>
      </c>
      <c r="N130" s="5">
        <f t="shared" si="5"/>
      </c>
    </row>
    <row r="131" spans="1:14" ht="12">
      <c r="A131" s="25">
        <f t="shared" si="3"/>
        <v>20220330200127</v>
      </c>
      <c r="L131" s="5">
        <f t="shared" si="4"/>
      </c>
      <c r="N131" s="5">
        <f t="shared" si="5"/>
      </c>
    </row>
    <row r="132" spans="1:14" ht="12">
      <c r="A132" s="25">
        <f t="shared" si="3"/>
        <v>20220330200128</v>
      </c>
      <c r="L132" s="5">
        <f t="shared" si="4"/>
      </c>
      <c r="N132" s="5">
        <f t="shared" si="5"/>
      </c>
    </row>
    <row r="133" spans="1:14" ht="12">
      <c r="A133" s="25">
        <f t="shared" si="3"/>
        <v>20220330200129</v>
      </c>
      <c r="L133" s="5">
        <f t="shared" si="4"/>
      </c>
      <c r="N133" s="5">
        <f t="shared" si="5"/>
      </c>
    </row>
    <row r="134" spans="1:14" ht="12">
      <c r="A134" s="25">
        <f aca="true" t="shared" si="6" ref="A134:A197">$B$3*10000000+200000+ROW()-4</f>
        <v>20220330200130</v>
      </c>
      <c r="L134" s="5">
        <f aca="true" t="shared" si="7" ref="L134:L197">IF(N(B134)=0,"",IF(INT(B134)=1,"GOOD",IF(INT(B134)=2,"PASS",IF(INT(B134)=3,IF(B134&lt;3.3,"",IF(B134&lt;3.5,"PASS2","SPARE")),IF(INT(B134)=4,"FAIL","")))))</f>
      </c>
      <c r="N134" s="5">
        <f aca="true" t="shared" si="8" ref="N134:N197">IF(N(B134)&gt;0,IF(INT(B134)&lt;4,IF(MOD(B134,1)&lt;0.1,"",IF(MOD(B134,0.1)&lt;0.005,IF(MOD(B134,0.2)&lt;0.01,"B5/B6","ANY"),"B6")),""),"")</f>
      </c>
    </row>
    <row r="135" spans="1:14" ht="12">
      <c r="A135" s="25">
        <f t="shared" si="6"/>
        <v>20220330200131</v>
      </c>
      <c r="L135" s="5">
        <f t="shared" si="7"/>
      </c>
      <c r="N135" s="5">
        <f t="shared" si="8"/>
      </c>
    </row>
    <row r="136" spans="1:14" ht="12">
      <c r="A136" s="25">
        <f t="shared" si="6"/>
        <v>20220330200132</v>
      </c>
      <c r="L136" s="5">
        <f t="shared" si="7"/>
      </c>
      <c r="N136" s="5">
        <f t="shared" si="8"/>
      </c>
    </row>
    <row r="137" spans="1:14" ht="12">
      <c r="A137" s="25">
        <f t="shared" si="6"/>
        <v>20220330200133</v>
      </c>
      <c r="L137" s="5">
        <f t="shared" si="7"/>
      </c>
      <c r="N137" s="5">
        <f t="shared" si="8"/>
      </c>
    </row>
    <row r="138" spans="1:14" ht="12">
      <c r="A138" s="25">
        <f t="shared" si="6"/>
        <v>20220330200134</v>
      </c>
      <c r="L138" s="5">
        <f t="shared" si="7"/>
      </c>
      <c r="N138" s="5">
        <f t="shared" si="8"/>
      </c>
    </row>
    <row r="139" spans="1:14" ht="12">
      <c r="A139" s="25">
        <f t="shared" si="6"/>
        <v>20220330200135</v>
      </c>
      <c r="L139" s="5">
        <f t="shared" si="7"/>
      </c>
      <c r="N139" s="5">
        <f t="shared" si="8"/>
      </c>
    </row>
    <row r="140" spans="1:14" ht="12">
      <c r="A140" s="25">
        <f t="shared" si="6"/>
        <v>20220330200136</v>
      </c>
      <c r="L140" s="5">
        <f t="shared" si="7"/>
      </c>
      <c r="N140" s="5">
        <f t="shared" si="8"/>
      </c>
    </row>
    <row r="141" spans="1:14" ht="12">
      <c r="A141" s="25">
        <f t="shared" si="6"/>
        <v>20220330200137</v>
      </c>
      <c r="L141" s="5">
        <f t="shared" si="7"/>
      </c>
      <c r="N141" s="5">
        <f t="shared" si="8"/>
      </c>
    </row>
    <row r="142" spans="1:14" ht="12">
      <c r="A142" s="25">
        <f t="shared" si="6"/>
        <v>20220330200138</v>
      </c>
      <c r="L142" s="5">
        <f t="shared" si="7"/>
      </c>
      <c r="N142" s="5">
        <f t="shared" si="8"/>
      </c>
    </row>
    <row r="143" spans="1:14" ht="12">
      <c r="A143" s="25">
        <f t="shared" si="6"/>
        <v>20220330200139</v>
      </c>
      <c r="L143" s="5">
        <f t="shared" si="7"/>
      </c>
      <c r="N143" s="5">
        <f t="shared" si="8"/>
      </c>
    </row>
    <row r="144" spans="1:14" ht="12">
      <c r="A144" s="25">
        <f t="shared" si="6"/>
        <v>20220330200140</v>
      </c>
      <c r="L144" s="5">
        <f t="shared" si="7"/>
      </c>
      <c r="N144" s="5">
        <f t="shared" si="8"/>
      </c>
    </row>
    <row r="145" spans="1:14" ht="12">
      <c r="A145" s="25">
        <f t="shared" si="6"/>
        <v>20220330200141</v>
      </c>
      <c r="L145" s="5">
        <f t="shared" si="7"/>
      </c>
      <c r="N145" s="5">
        <f t="shared" si="8"/>
      </c>
    </row>
    <row r="146" spans="1:14" ht="12">
      <c r="A146" s="25">
        <f t="shared" si="6"/>
        <v>20220330200142</v>
      </c>
      <c r="L146" s="5">
        <f t="shared" si="7"/>
      </c>
      <c r="N146" s="5">
        <f t="shared" si="8"/>
      </c>
    </row>
    <row r="147" spans="1:14" ht="12">
      <c r="A147" s="25">
        <f t="shared" si="6"/>
        <v>20220330200143</v>
      </c>
      <c r="L147" s="5">
        <f t="shared" si="7"/>
      </c>
      <c r="N147" s="5">
        <f t="shared" si="8"/>
      </c>
    </row>
    <row r="148" spans="1:14" ht="12">
      <c r="A148" s="25">
        <f t="shared" si="6"/>
        <v>20220330200144</v>
      </c>
      <c r="L148" s="5">
        <f t="shared" si="7"/>
      </c>
      <c r="N148" s="5">
        <f t="shared" si="8"/>
      </c>
    </row>
    <row r="149" spans="1:14" ht="12">
      <c r="A149" s="25">
        <f t="shared" si="6"/>
        <v>20220330200145</v>
      </c>
      <c r="L149" s="5">
        <f t="shared" si="7"/>
      </c>
      <c r="N149" s="5">
        <f t="shared" si="8"/>
      </c>
    </row>
    <row r="150" spans="1:14" ht="12">
      <c r="A150" s="25">
        <f t="shared" si="6"/>
        <v>20220330200146</v>
      </c>
      <c r="L150" s="5">
        <f t="shared" si="7"/>
      </c>
      <c r="N150" s="5">
        <f t="shared" si="8"/>
      </c>
    </row>
    <row r="151" spans="1:14" ht="12">
      <c r="A151" s="25">
        <f t="shared" si="6"/>
        <v>20220330200147</v>
      </c>
      <c r="L151" s="5">
        <f t="shared" si="7"/>
      </c>
      <c r="N151" s="5">
        <f t="shared" si="8"/>
      </c>
    </row>
    <row r="152" spans="1:14" ht="12">
      <c r="A152" s="25">
        <f t="shared" si="6"/>
        <v>20220330200148</v>
      </c>
      <c r="L152" s="5">
        <f t="shared" si="7"/>
      </c>
      <c r="N152" s="5">
        <f t="shared" si="8"/>
      </c>
    </row>
    <row r="153" spans="1:14" ht="12">
      <c r="A153" s="25">
        <f t="shared" si="6"/>
        <v>20220330200149</v>
      </c>
      <c r="L153" s="5">
        <f t="shared" si="7"/>
      </c>
      <c r="N153" s="5">
        <f t="shared" si="8"/>
      </c>
    </row>
    <row r="154" spans="1:14" ht="12">
      <c r="A154" s="25">
        <f t="shared" si="6"/>
        <v>20220330200150</v>
      </c>
      <c r="L154" s="5">
        <f t="shared" si="7"/>
      </c>
      <c r="N154" s="5">
        <f t="shared" si="8"/>
      </c>
    </row>
    <row r="155" spans="1:14" ht="12">
      <c r="A155" s="25">
        <f t="shared" si="6"/>
        <v>20220330200151</v>
      </c>
      <c r="L155" s="5">
        <f t="shared" si="7"/>
      </c>
      <c r="N155" s="5">
        <f t="shared" si="8"/>
      </c>
    </row>
    <row r="156" spans="1:14" ht="12">
      <c r="A156" s="25">
        <f t="shared" si="6"/>
        <v>20220330200152</v>
      </c>
      <c r="L156" s="5">
        <f t="shared" si="7"/>
      </c>
      <c r="N156" s="5">
        <f t="shared" si="8"/>
      </c>
    </row>
    <row r="157" spans="1:14" ht="12">
      <c r="A157" s="25">
        <f t="shared" si="6"/>
        <v>20220330200153</v>
      </c>
      <c r="L157" s="5">
        <f t="shared" si="7"/>
      </c>
      <c r="N157" s="5">
        <f t="shared" si="8"/>
      </c>
    </row>
    <row r="158" spans="1:14" ht="12">
      <c r="A158" s="25">
        <f t="shared" si="6"/>
        <v>20220330200154</v>
      </c>
      <c r="L158" s="5">
        <f t="shared" si="7"/>
      </c>
      <c r="N158" s="5">
        <f t="shared" si="8"/>
      </c>
    </row>
    <row r="159" spans="1:14" ht="12">
      <c r="A159" s="25">
        <f t="shared" si="6"/>
        <v>20220330200155</v>
      </c>
      <c r="L159" s="5">
        <f t="shared" si="7"/>
      </c>
      <c r="N159" s="5">
        <f t="shared" si="8"/>
      </c>
    </row>
    <row r="160" spans="1:14" ht="12">
      <c r="A160" s="25">
        <f t="shared" si="6"/>
        <v>20220330200156</v>
      </c>
      <c r="L160" s="5">
        <f t="shared" si="7"/>
      </c>
      <c r="N160" s="5">
        <f t="shared" si="8"/>
      </c>
    </row>
    <row r="161" spans="1:14" ht="12">
      <c r="A161" s="25">
        <f t="shared" si="6"/>
        <v>20220330200157</v>
      </c>
      <c r="L161" s="5">
        <f t="shared" si="7"/>
      </c>
      <c r="N161" s="5">
        <f t="shared" si="8"/>
      </c>
    </row>
    <row r="162" spans="1:14" ht="12">
      <c r="A162" s="25">
        <f t="shared" si="6"/>
        <v>20220330200158</v>
      </c>
      <c r="L162" s="5">
        <f t="shared" si="7"/>
      </c>
      <c r="N162" s="5">
        <f t="shared" si="8"/>
      </c>
    </row>
    <row r="163" spans="1:14" ht="12">
      <c r="A163" s="25">
        <f t="shared" si="6"/>
        <v>20220330200159</v>
      </c>
      <c r="L163" s="5">
        <f t="shared" si="7"/>
      </c>
      <c r="N163" s="5">
        <f t="shared" si="8"/>
      </c>
    </row>
    <row r="164" spans="1:14" ht="12">
      <c r="A164" s="25">
        <f t="shared" si="6"/>
        <v>20220330200160</v>
      </c>
      <c r="L164" s="5">
        <f t="shared" si="7"/>
      </c>
      <c r="N164" s="5">
        <f t="shared" si="8"/>
      </c>
    </row>
    <row r="165" spans="1:14" ht="12">
      <c r="A165" s="25">
        <f t="shared" si="6"/>
        <v>20220330200161</v>
      </c>
      <c r="L165" s="5">
        <f t="shared" si="7"/>
      </c>
      <c r="N165" s="5">
        <f t="shared" si="8"/>
      </c>
    </row>
    <row r="166" spans="1:14" ht="12">
      <c r="A166" s="25">
        <f t="shared" si="6"/>
        <v>20220330200162</v>
      </c>
      <c r="L166" s="5">
        <f t="shared" si="7"/>
      </c>
      <c r="N166" s="5">
        <f t="shared" si="8"/>
      </c>
    </row>
    <row r="167" spans="1:14" ht="12">
      <c r="A167" s="25">
        <f t="shared" si="6"/>
        <v>20220330200163</v>
      </c>
      <c r="L167" s="5">
        <f t="shared" si="7"/>
      </c>
      <c r="N167" s="5">
        <f t="shared" si="8"/>
      </c>
    </row>
    <row r="168" spans="1:14" ht="12">
      <c r="A168" s="25">
        <f t="shared" si="6"/>
        <v>20220330200164</v>
      </c>
      <c r="L168" s="5">
        <f t="shared" si="7"/>
      </c>
      <c r="N168" s="5">
        <f t="shared" si="8"/>
      </c>
    </row>
    <row r="169" spans="1:14" ht="12">
      <c r="A169" s="25">
        <f t="shared" si="6"/>
        <v>20220330200165</v>
      </c>
      <c r="L169" s="5">
        <f t="shared" si="7"/>
      </c>
      <c r="N169" s="5">
        <f t="shared" si="8"/>
      </c>
    </row>
    <row r="170" spans="1:14" ht="12">
      <c r="A170" s="25">
        <f t="shared" si="6"/>
        <v>20220330200166</v>
      </c>
      <c r="L170" s="5">
        <f t="shared" si="7"/>
      </c>
      <c r="N170" s="5">
        <f t="shared" si="8"/>
      </c>
    </row>
    <row r="171" spans="1:14" ht="12">
      <c r="A171" s="25">
        <f t="shared" si="6"/>
        <v>20220330200167</v>
      </c>
      <c r="L171" s="5">
        <f t="shared" si="7"/>
      </c>
      <c r="N171" s="5">
        <f t="shared" si="8"/>
      </c>
    </row>
    <row r="172" spans="1:14" ht="12">
      <c r="A172" s="25">
        <f t="shared" si="6"/>
        <v>20220330200168</v>
      </c>
      <c r="L172" s="5">
        <f t="shared" si="7"/>
      </c>
      <c r="N172" s="5">
        <f t="shared" si="8"/>
      </c>
    </row>
    <row r="173" spans="1:14" ht="12">
      <c r="A173" s="25">
        <f t="shared" si="6"/>
        <v>20220330200169</v>
      </c>
      <c r="L173" s="5">
        <f t="shared" si="7"/>
      </c>
      <c r="N173" s="5">
        <f t="shared" si="8"/>
      </c>
    </row>
    <row r="174" spans="1:14" ht="12">
      <c r="A174" s="25">
        <f t="shared" si="6"/>
        <v>20220330200170</v>
      </c>
      <c r="L174" s="5">
        <f t="shared" si="7"/>
      </c>
      <c r="N174" s="5">
        <f t="shared" si="8"/>
      </c>
    </row>
    <row r="175" spans="1:14" ht="12">
      <c r="A175" s="25">
        <f t="shared" si="6"/>
        <v>20220330200171</v>
      </c>
      <c r="L175" s="5">
        <f t="shared" si="7"/>
      </c>
      <c r="N175" s="5">
        <f t="shared" si="8"/>
      </c>
    </row>
    <row r="176" spans="1:14" ht="12">
      <c r="A176" s="25">
        <f t="shared" si="6"/>
        <v>20220330200172</v>
      </c>
      <c r="L176" s="5">
        <f t="shared" si="7"/>
      </c>
      <c r="N176" s="5">
        <f t="shared" si="8"/>
      </c>
    </row>
    <row r="177" spans="1:14" ht="12">
      <c r="A177" s="25">
        <f t="shared" si="6"/>
        <v>20220330200173</v>
      </c>
      <c r="L177" s="5">
        <f t="shared" si="7"/>
      </c>
      <c r="N177" s="5">
        <f t="shared" si="8"/>
      </c>
    </row>
    <row r="178" spans="1:14" ht="12">
      <c r="A178" s="25">
        <f t="shared" si="6"/>
        <v>20220330200174</v>
      </c>
      <c r="L178" s="5">
        <f t="shared" si="7"/>
      </c>
      <c r="N178" s="5">
        <f t="shared" si="8"/>
      </c>
    </row>
    <row r="179" spans="1:14" ht="12">
      <c r="A179" s="25">
        <f t="shared" si="6"/>
        <v>20220330200175</v>
      </c>
      <c r="L179" s="5">
        <f t="shared" si="7"/>
      </c>
      <c r="N179" s="5">
        <f t="shared" si="8"/>
      </c>
    </row>
    <row r="180" spans="1:14" ht="12">
      <c r="A180" s="25">
        <f t="shared" si="6"/>
        <v>20220330200176</v>
      </c>
      <c r="L180" s="5">
        <f t="shared" si="7"/>
      </c>
      <c r="N180" s="5">
        <f t="shared" si="8"/>
      </c>
    </row>
    <row r="181" spans="1:14" ht="12">
      <c r="A181" s="25">
        <f t="shared" si="6"/>
        <v>20220330200177</v>
      </c>
      <c r="L181" s="5">
        <f t="shared" si="7"/>
      </c>
      <c r="N181" s="5">
        <f t="shared" si="8"/>
      </c>
    </row>
    <row r="182" spans="1:14" ht="12">
      <c r="A182" s="25">
        <f t="shared" si="6"/>
        <v>20220330200178</v>
      </c>
      <c r="L182" s="5">
        <f t="shared" si="7"/>
      </c>
      <c r="N182" s="5">
        <f t="shared" si="8"/>
      </c>
    </row>
    <row r="183" spans="1:14" ht="12">
      <c r="A183" s="25">
        <f t="shared" si="6"/>
        <v>20220330200179</v>
      </c>
      <c r="L183" s="5">
        <f t="shared" si="7"/>
      </c>
      <c r="N183" s="5">
        <f t="shared" si="8"/>
      </c>
    </row>
    <row r="184" spans="1:14" ht="12">
      <c r="A184" s="25">
        <f t="shared" si="6"/>
        <v>20220330200180</v>
      </c>
      <c r="L184" s="5">
        <f t="shared" si="7"/>
      </c>
      <c r="N184" s="5">
        <f t="shared" si="8"/>
      </c>
    </row>
    <row r="185" spans="1:14" ht="12">
      <c r="A185" s="25">
        <f t="shared" si="6"/>
        <v>20220330200181</v>
      </c>
      <c r="L185" s="5">
        <f t="shared" si="7"/>
      </c>
      <c r="N185" s="5">
        <f t="shared" si="8"/>
      </c>
    </row>
    <row r="186" spans="1:14" ht="12">
      <c r="A186" s="25">
        <f t="shared" si="6"/>
        <v>20220330200182</v>
      </c>
      <c r="L186" s="5">
        <f t="shared" si="7"/>
      </c>
      <c r="N186" s="5">
        <f t="shared" si="8"/>
      </c>
    </row>
    <row r="187" spans="1:14" ht="12">
      <c r="A187" s="25">
        <f t="shared" si="6"/>
        <v>20220330200183</v>
      </c>
      <c r="L187" s="5">
        <f t="shared" si="7"/>
      </c>
      <c r="N187" s="5">
        <f t="shared" si="8"/>
      </c>
    </row>
    <row r="188" spans="1:14" ht="12">
      <c r="A188" s="25">
        <f t="shared" si="6"/>
        <v>20220330200184</v>
      </c>
      <c r="L188" s="5">
        <f t="shared" si="7"/>
      </c>
      <c r="N188" s="5">
        <f t="shared" si="8"/>
      </c>
    </row>
    <row r="189" spans="1:14" ht="12">
      <c r="A189" s="25">
        <f t="shared" si="6"/>
        <v>20220330200185</v>
      </c>
      <c r="L189" s="5">
        <f t="shared" si="7"/>
      </c>
      <c r="N189" s="5">
        <f t="shared" si="8"/>
      </c>
    </row>
    <row r="190" spans="1:14" ht="12">
      <c r="A190" s="25">
        <f t="shared" si="6"/>
        <v>20220330200186</v>
      </c>
      <c r="L190" s="5">
        <f t="shared" si="7"/>
      </c>
      <c r="N190" s="5">
        <f t="shared" si="8"/>
      </c>
    </row>
    <row r="191" spans="1:14" ht="12">
      <c r="A191" s="25">
        <f t="shared" si="6"/>
        <v>20220330200187</v>
      </c>
      <c r="L191" s="5">
        <f t="shared" si="7"/>
      </c>
      <c r="N191" s="5">
        <f t="shared" si="8"/>
      </c>
    </row>
    <row r="192" spans="1:14" ht="12">
      <c r="A192" s="25">
        <f t="shared" si="6"/>
        <v>20220330200188</v>
      </c>
      <c r="L192" s="5">
        <f t="shared" si="7"/>
      </c>
      <c r="N192" s="5">
        <f t="shared" si="8"/>
      </c>
    </row>
    <row r="193" spans="1:14" ht="12">
      <c r="A193" s="25">
        <f t="shared" si="6"/>
        <v>20220330200189</v>
      </c>
      <c r="L193" s="5">
        <f t="shared" si="7"/>
      </c>
      <c r="N193" s="5">
        <f t="shared" si="8"/>
      </c>
    </row>
    <row r="194" spans="1:14" ht="12">
      <c r="A194" s="25">
        <f t="shared" si="6"/>
        <v>20220330200190</v>
      </c>
      <c r="L194" s="5">
        <f t="shared" si="7"/>
      </c>
      <c r="N194" s="5">
        <f t="shared" si="8"/>
      </c>
    </row>
    <row r="195" spans="1:14" ht="12">
      <c r="A195" s="25">
        <f t="shared" si="6"/>
        <v>20220330200191</v>
      </c>
      <c r="L195" s="5">
        <f t="shared" si="7"/>
      </c>
      <c r="N195" s="5">
        <f t="shared" si="8"/>
      </c>
    </row>
    <row r="196" spans="1:14" ht="12">
      <c r="A196" s="25">
        <f t="shared" si="6"/>
        <v>20220330200192</v>
      </c>
      <c r="L196" s="5">
        <f t="shared" si="7"/>
      </c>
      <c r="N196" s="5">
        <f t="shared" si="8"/>
      </c>
    </row>
    <row r="197" spans="1:14" ht="12">
      <c r="A197" s="25">
        <f t="shared" si="6"/>
        <v>20220330200193</v>
      </c>
      <c r="L197" s="5">
        <f t="shared" si="7"/>
      </c>
      <c r="N197" s="5">
        <f t="shared" si="8"/>
      </c>
    </row>
    <row r="198" spans="1:14" ht="12">
      <c r="A198" s="25">
        <f aca="true" t="shared" si="9" ref="A198:A261">$B$3*10000000+200000+ROW()-4</f>
        <v>20220330200194</v>
      </c>
      <c r="L198" s="5">
        <f aca="true" t="shared" si="10" ref="L198:L261">IF(N(B198)=0,"",IF(INT(B198)=1,"GOOD",IF(INT(B198)=2,"PASS",IF(INT(B198)=3,IF(B198&lt;3.3,"",IF(B198&lt;3.5,"PASS2","SPARE")),IF(INT(B198)=4,"FAIL","")))))</f>
      </c>
      <c r="N198" s="5">
        <f aca="true" t="shared" si="11" ref="N198:N261">IF(N(B198)&gt;0,IF(INT(B198)&lt;4,IF(MOD(B198,1)&lt;0.1,"",IF(MOD(B198,0.1)&lt;0.005,IF(MOD(B198,0.2)&lt;0.01,"B5/B6","ANY"),"B6")),""),"")</f>
      </c>
    </row>
    <row r="199" spans="1:14" ht="12">
      <c r="A199" s="25">
        <f t="shared" si="9"/>
        <v>20220330200195</v>
      </c>
      <c r="L199" s="5">
        <f t="shared" si="10"/>
      </c>
      <c r="N199" s="5">
        <f t="shared" si="11"/>
      </c>
    </row>
    <row r="200" spans="1:14" ht="12">
      <c r="A200" s="25">
        <f t="shared" si="9"/>
        <v>20220330200196</v>
      </c>
      <c r="L200" s="5">
        <f t="shared" si="10"/>
      </c>
      <c r="N200" s="5">
        <f t="shared" si="11"/>
      </c>
    </row>
    <row r="201" spans="1:14" ht="12">
      <c r="A201" s="25">
        <f t="shared" si="9"/>
        <v>20220330200197</v>
      </c>
      <c r="L201" s="5">
        <f t="shared" si="10"/>
      </c>
      <c r="N201" s="5">
        <f t="shared" si="11"/>
      </c>
    </row>
    <row r="202" spans="1:14" ht="12">
      <c r="A202" s="25">
        <f t="shared" si="9"/>
        <v>20220330200198</v>
      </c>
      <c r="L202" s="5">
        <f t="shared" si="10"/>
      </c>
      <c r="N202" s="5">
        <f t="shared" si="11"/>
      </c>
    </row>
    <row r="203" spans="1:14" ht="12">
      <c r="A203" s="25">
        <f t="shared" si="9"/>
        <v>20220330200199</v>
      </c>
      <c r="L203" s="5">
        <f t="shared" si="10"/>
      </c>
      <c r="N203" s="5">
        <f t="shared" si="11"/>
      </c>
    </row>
    <row r="204" spans="1:14" ht="12">
      <c r="A204" s="25">
        <f t="shared" si="9"/>
        <v>20220330200200</v>
      </c>
      <c r="L204" s="5">
        <f t="shared" si="10"/>
      </c>
      <c r="N204" s="5">
        <f t="shared" si="11"/>
      </c>
    </row>
    <row r="205" spans="1:14" ht="12">
      <c r="A205" s="25">
        <f t="shared" si="9"/>
        <v>20220330200201</v>
      </c>
      <c r="L205" s="5">
        <f t="shared" si="10"/>
      </c>
      <c r="N205" s="5">
        <f t="shared" si="11"/>
      </c>
    </row>
    <row r="206" spans="1:14" ht="12">
      <c r="A206" s="25">
        <f t="shared" si="9"/>
        <v>20220330200202</v>
      </c>
      <c r="L206" s="5">
        <f t="shared" si="10"/>
      </c>
      <c r="N206" s="5">
        <f t="shared" si="11"/>
      </c>
    </row>
    <row r="207" spans="1:14" ht="12">
      <c r="A207" s="25">
        <f t="shared" si="9"/>
        <v>20220330200203</v>
      </c>
      <c r="L207" s="5">
        <f t="shared" si="10"/>
      </c>
      <c r="N207" s="5">
        <f t="shared" si="11"/>
      </c>
    </row>
    <row r="208" spans="1:14" ht="12">
      <c r="A208" s="25">
        <f t="shared" si="9"/>
        <v>20220330200204</v>
      </c>
      <c r="L208" s="5">
        <f t="shared" si="10"/>
      </c>
      <c r="N208" s="5">
        <f t="shared" si="11"/>
      </c>
    </row>
    <row r="209" spans="1:14" ht="12">
      <c r="A209" s="25">
        <f t="shared" si="9"/>
        <v>20220330200205</v>
      </c>
      <c r="L209" s="5">
        <f t="shared" si="10"/>
      </c>
      <c r="N209" s="5">
        <f t="shared" si="11"/>
      </c>
    </row>
    <row r="210" spans="1:14" ht="12">
      <c r="A210" s="25">
        <f t="shared" si="9"/>
        <v>20220330200206</v>
      </c>
      <c r="L210" s="5">
        <f t="shared" si="10"/>
      </c>
      <c r="N210" s="5">
        <f t="shared" si="11"/>
      </c>
    </row>
    <row r="211" spans="1:14" ht="12">
      <c r="A211" s="25">
        <f t="shared" si="9"/>
        <v>20220330200207</v>
      </c>
      <c r="L211" s="5">
        <f t="shared" si="10"/>
      </c>
      <c r="N211" s="5">
        <f t="shared" si="11"/>
      </c>
    </row>
    <row r="212" spans="1:14" ht="12">
      <c r="A212" s="25">
        <f t="shared" si="9"/>
        <v>20220330200208</v>
      </c>
      <c r="L212" s="5">
        <f t="shared" si="10"/>
      </c>
      <c r="N212" s="5">
        <f t="shared" si="11"/>
      </c>
    </row>
    <row r="213" spans="1:14" ht="12">
      <c r="A213" s="25">
        <f t="shared" si="9"/>
        <v>20220330200209</v>
      </c>
      <c r="L213" s="5">
        <f t="shared" si="10"/>
      </c>
      <c r="N213" s="5">
        <f t="shared" si="11"/>
      </c>
    </row>
    <row r="214" spans="1:14" ht="12">
      <c r="A214" s="25">
        <f t="shared" si="9"/>
        <v>20220330200210</v>
      </c>
      <c r="L214" s="5">
        <f t="shared" si="10"/>
      </c>
      <c r="N214" s="5">
        <f t="shared" si="11"/>
      </c>
    </row>
    <row r="215" spans="1:14" ht="12">
      <c r="A215" s="25">
        <f t="shared" si="9"/>
        <v>20220330200211</v>
      </c>
      <c r="L215" s="5">
        <f t="shared" si="10"/>
      </c>
      <c r="N215" s="5">
        <f t="shared" si="11"/>
      </c>
    </row>
    <row r="216" spans="1:14" ht="12">
      <c r="A216" s="25">
        <f t="shared" si="9"/>
        <v>20220330200212</v>
      </c>
      <c r="L216" s="5">
        <f t="shared" si="10"/>
      </c>
      <c r="N216" s="5">
        <f t="shared" si="11"/>
      </c>
    </row>
    <row r="217" spans="1:14" ht="12">
      <c r="A217" s="25">
        <f t="shared" si="9"/>
        <v>20220330200213</v>
      </c>
      <c r="L217" s="5">
        <f t="shared" si="10"/>
      </c>
      <c r="N217" s="5">
        <f t="shared" si="11"/>
      </c>
    </row>
    <row r="218" spans="1:14" ht="12">
      <c r="A218" s="25">
        <f t="shared" si="9"/>
        <v>20220330200214</v>
      </c>
      <c r="L218" s="5">
        <f t="shared" si="10"/>
      </c>
      <c r="N218" s="5">
        <f t="shared" si="11"/>
      </c>
    </row>
    <row r="219" spans="1:14" ht="12">
      <c r="A219" s="25">
        <f t="shared" si="9"/>
        <v>20220330200215</v>
      </c>
      <c r="L219" s="5">
        <f t="shared" si="10"/>
      </c>
      <c r="N219" s="5">
        <f t="shared" si="11"/>
      </c>
    </row>
    <row r="220" spans="1:14" ht="12">
      <c r="A220" s="25">
        <f t="shared" si="9"/>
        <v>20220330200216</v>
      </c>
      <c r="L220" s="5">
        <f t="shared" si="10"/>
      </c>
      <c r="N220" s="5">
        <f t="shared" si="11"/>
      </c>
    </row>
    <row r="221" spans="1:14" ht="12">
      <c r="A221" s="25">
        <f t="shared" si="9"/>
        <v>20220330200217</v>
      </c>
      <c r="L221" s="5">
        <f t="shared" si="10"/>
      </c>
      <c r="N221" s="5">
        <f t="shared" si="11"/>
      </c>
    </row>
    <row r="222" spans="1:14" ht="12">
      <c r="A222" s="25">
        <f t="shared" si="9"/>
        <v>20220330200218</v>
      </c>
      <c r="L222" s="5">
        <f t="shared" si="10"/>
      </c>
      <c r="N222" s="5">
        <f t="shared" si="11"/>
      </c>
    </row>
    <row r="223" spans="1:14" ht="12">
      <c r="A223" s="25">
        <f t="shared" si="9"/>
        <v>20220330200219</v>
      </c>
      <c r="L223" s="5">
        <f t="shared" si="10"/>
      </c>
      <c r="N223" s="5">
        <f t="shared" si="11"/>
      </c>
    </row>
    <row r="224" spans="1:14" ht="12">
      <c r="A224" s="25">
        <f t="shared" si="9"/>
        <v>20220330200220</v>
      </c>
      <c r="L224" s="5">
        <f t="shared" si="10"/>
      </c>
      <c r="N224" s="5">
        <f t="shared" si="11"/>
      </c>
    </row>
    <row r="225" spans="1:14" ht="12">
      <c r="A225" s="25">
        <f t="shared" si="9"/>
        <v>20220330200221</v>
      </c>
      <c r="L225" s="5">
        <f t="shared" si="10"/>
      </c>
      <c r="N225" s="5">
        <f t="shared" si="11"/>
      </c>
    </row>
    <row r="226" spans="1:14" ht="12">
      <c r="A226" s="25">
        <f t="shared" si="9"/>
        <v>20220330200222</v>
      </c>
      <c r="L226" s="5">
        <f t="shared" si="10"/>
      </c>
      <c r="N226" s="5">
        <f t="shared" si="11"/>
      </c>
    </row>
    <row r="227" spans="1:14" ht="12">
      <c r="A227" s="25">
        <f t="shared" si="9"/>
        <v>20220330200223</v>
      </c>
      <c r="L227" s="5">
        <f t="shared" si="10"/>
      </c>
      <c r="N227" s="5">
        <f t="shared" si="11"/>
      </c>
    </row>
    <row r="228" spans="1:14" ht="12">
      <c r="A228" s="25">
        <f t="shared" si="9"/>
        <v>20220330200224</v>
      </c>
      <c r="L228" s="5">
        <f t="shared" si="10"/>
      </c>
      <c r="N228" s="5">
        <f t="shared" si="11"/>
      </c>
    </row>
    <row r="229" spans="1:14" ht="12">
      <c r="A229" s="25">
        <f t="shared" si="9"/>
        <v>20220330200225</v>
      </c>
      <c r="L229" s="5">
        <f t="shared" si="10"/>
      </c>
      <c r="N229" s="5">
        <f t="shared" si="11"/>
      </c>
    </row>
    <row r="230" spans="1:14" ht="12">
      <c r="A230" s="25">
        <f t="shared" si="9"/>
        <v>20220330200226</v>
      </c>
      <c r="L230" s="5">
        <f t="shared" si="10"/>
      </c>
      <c r="N230" s="5">
        <f t="shared" si="11"/>
      </c>
    </row>
    <row r="231" spans="1:14" ht="12">
      <c r="A231" s="25">
        <f t="shared" si="9"/>
        <v>20220330200227</v>
      </c>
      <c r="L231" s="5">
        <f t="shared" si="10"/>
      </c>
      <c r="N231" s="5">
        <f t="shared" si="11"/>
      </c>
    </row>
    <row r="232" spans="1:14" ht="12">
      <c r="A232" s="25">
        <f t="shared" si="9"/>
        <v>20220330200228</v>
      </c>
      <c r="L232" s="5">
        <f t="shared" si="10"/>
      </c>
      <c r="N232" s="5">
        <f t="shared" si="11"/>
      </c>
    </row>
    <row r="233" spans="1:14" ht="12">
      <c r="A233" s="25">
        <f t="shared" si="9"/>
        <v>20220330200229</v>
      </c>
      <c r="L233" s="5">
        <f t="shared" si="10"/>
      </c>
      <c r="N233" s="5">
        <f t="shared" si="11"/>
      </c>
    </row>
    <row r="234" spans="1:14" ht="12">
      <c r="A234" s="25">
        <f t="shared" si="9"/>
        <v>20220330200230</v>
      </c>
      <c r="L234" s="5">
        <f t="shared" si="10"/>
      </c>
      <c r="N234" s="5">
        <f t="shared" si="11"/>
      </c>
    </row>
    <row r="235" spans="1:14" ht="12">
      <c r="A235" s="25">
        <f t="shared" si="9"/>
        <v>20220330200231</v>
      </c>
      <c r="L235" s="5">
        <f t="shared" si="10"/>
      </c>
      <c r="N235" s="5">
        <f t="shared" si="11"/>
      </c>
    </row>
    <row r="236" spans="1:14" ht="12">
      <c r="A236" s="25">
        <f t="shared" si="9"/>
        <v>20220330200232</v>
      </c>
      <c r="L236" s="5">
        <f t="shared" si="10"/>
      </c>
      <c r="N236" s="5">
        <f t="shared" si="11"/>
      </c>
    </row>
    <row r="237" spans="1:14" ht="12">
      <c r="A237" s="25">
        <f t="shared" si="9"/>
        <v>20220330200233</v>
      </c>
      <c r="L237" s="5">
        <f t="shared" si="10"/>
      </c>
      <c r="N237" s="5">
        <f t="shared" si="11"/>
      </c>
    </row>
    <row r="238" spans="1:14" ht="12">
      <c r="A238" s="25">
        <f t="shared" si="9"/>
        <v>20220330200234</v>
      </c>
      <c r="L238" s="5">
        <f t="shared" si="10"/>
      </c>
      <c r="N238" s="5">
        <f t="shared" si="11"/>
      </c>
    </row>
    <row r="239" spans="1:14" ht="12">
      <c r="A239" s="25">
        <f t="shared" si="9"/>
        <v>20220330200235</v>
      </c>
      <c r="L239" s="5">
        <f t="shared" si="10"/>
      </c>
      <c r="N239" s="5">
        <f t="shared" si="11"/>
      </c>
    </row>
    <row r="240" spans="1:14" ht="12">
      <c r="A240" s="25">
        <f t="shared" si="9"/>
        <v>20220330200236</v>
      </c>
      <c r="L240" s="5">
        <f t="shared" si="10"/>
      </c>
      <c r="N240" s="5">
        <f t="shared" si="11"/>
      </c>
    </row>
    <row r="241" spans="1:14" ht="12">
      <c r="A241" s="25">
        <f t="shared" si="9"/>
        <v>20220330200237</v>
      </c>
      <c r="L241" s="5">
        <f t="shared" si="10"/>
      </c>
      <c r="N241" s="5">
        <f t="shared" si="11"/>
      </c>
    </row>
    <row r="242" spans="1:14" ht="12">
      <c r="A242" s="25">
        <f t="shared" si="9"/>
        <v>20220330200238</v>
      </c>
      <c r="L242" s="5">
        <f t="shared" si="10"/>
      </c>
      <c r="N242" s="5">
        <f t="shared" si="11"/>
      </c>
    </row>
    <row r="243" spans="1:14" ht="12">
      <c r="A243" s="25">
        <f t="shared" si="9"/>
        <v>20220330200239</v>
      </c>
      <c r="L243" s="5">
        <f t="shared" si="10"/>
      </c>
      <c r="N243" s="5">
        <f t="shared" si="11"/>
      </c>
    </row>
    <row r="244" spans="1:14" ht="12">
      <c r="A244" s="25">
        <f t="shared" si="9"/>
        <v>20220330200240</v>
      </c>
      <c r="L244" s="5">
        <f t="shared" si="10"/>
      </c>
      <c r="N244" s="5">
        <f t="shared" si="11"/>
      </c>
    </row>
    <row r="245" spans="1:14" ht="12">
      <c r="A245" s="25">
        <f t="shared" si="9"/>
        <v>20220330200241</v>
      </c>
      <c r="L245" s="5">
        <f t="shared" si="10"/>
      </c>
      <c r="N245" s="5">
        <f t="shared" si="11"/>
      </c>
    </row>
    <row r="246" spans="1:14" ht="12">
      <c r="A246" s="25">
        <f t="shared" si="9"/>
        <v>20220330200242</v>
      </c>
      <c r="L246" s="5">
        <f t="shared" si="10"/>
      </c>
      <c r="N246" s="5">
        <f t="shared" si="11"/>
      </c>
    </row>
    <row r="247" spans="1:14" ht="12">
      <c r="A247" s="25">
        <f t="shared" si="9"/>
        <v>20220330200243</v>
      </c>
      <c r="L247" s="5">
        <f t="shared" si="10"/>
      </c>
      <c r="N247" s="5">
        <f t="shared" si="11"/>
      </c>
    </row>
    <row r="248" spans="1:14" ht="12">
      <c r="A248" s="25">
        <f t="shared" si="9"/>
        <v>20220330200244</v>
      </c>
      <c r="L248" s="5">
        <f t="shared" si="10"/>
      </c>
      <c r="N248" s="5">
        <f t="shared" si="11"/>
      </c>
    </row>
    <row r="249" spans="1:14" ht="12">
      <c r="A249" s="25">
        <f t="shared" si="9"/>
        <v>20220330200245</v>
      </c>
      <c r="L249" s="5">
        <f t="shared" si="10"/>
      </c>
      <c r="N249" s="5">
        <f t="shared" si="11"/>
      </c>
    </row>
    <row r="250" spans="1:14" ht="12">
      <c r="A250" s="25">
        <f t="shared" si="9"/>
        <v>20220330200246</v>
      </c>
      <c r="L250" s="5">
        <f t="shared" si="10"/>
      </c>
      <c r="N250" s="5">
        <f t="shared" si="11"/>
      </c>
    </row>
    <row r="251" spans="1:14" ht="12">
      <c r="A251" s="25">
        <f t="shared" si="9"/>
        <v>20220330200247</v>
      </c>
      <c r="L251" s="5">
        <f t="shared" si="10"/>
      </c>
      <c r="N251" s="5">
        <f t="shared" si="11"/>
      </c>
    </row>
    <row r="252" spans="1:14" ht="12">
      <c r="A252" s="25">
        <f t="shared" si="9"/>
        <v>20220330200248</v>
      </c>
      <c r="L252" s="5">
        <f t="shared" si="10"/>
      </c>
      <c r="N252" s="5">
        <f t="shared" si="11"/>
      </c>
    </row>
    <row r="253" spans="1:14" ht="12">
      <c r="A253" s="25">
        <f t="shared" si="9"/>
        <v>20220330200249</v>
      </c>
      <c r="L253" s="5">
        <f t="shared" si="10"/>
      </c>
      <c r="N253" s="5">
        <f t="shared" si="11"/>
      </c>
    </row>
    <row r="254" spans="1:14" ht="12">
      <c r="A254" s="25">
        <f t="shared" si="9"/>
        <v>20220330200250</v>
      </c>
      <c r="L254" s="5">
        <f t="shared" si="10"/>
      </c>
      <c r="N254" s="5">
        <f t="shared" si="11"/>
      </c>
    </row>
    <row r="255" spans="1:14" ht="12">
      <c r="A255" s="25">
        <f t="shared" si="9"/>
        <v>20220330200251</v>
      </c>
      <c r="L255" s="5">
        <f t="shared" si="10"/>
      </c>
      <c r="N255" s="5">
        <f t="shared" si="11"/>
      </c>
    </row>
    <row r="256" spans="1:14" ht="12">
      <c r="A256" s="25">
        <f t="shared" si="9"/>
        <v>20220330200252</v>
      </c>
      <c r="L256" s="5">
        <f t="shared" si="10"/>
      </c>
      <c r="N256" s="5">
        <f t="shared" si="11"/>
      </c>
    </row>
    <row r="257" spans="1:14" ht="12">
      <c r="A257" s="25">
        <f t="shared" si="9"/>
        <v>20220330200253</v>
      </c>
      <c r="L257" s="5">
        <f t="shared" si="10"/>
      </c>
      <c r="N257" s="5">
        <f t="shared" si="11"/>
      </c>
    </row>
    <row r="258" spans="1:14" ht="12">
      <c r="A258" s="25">
        <f t="shared" si="9"/>
        <v>20220330200254</v>
      </c>
      <c r="L258" s="5">
        <f t="shared" si="10"/>
      </c>
      <c r="N258" s="5">
        <f t="shared" si="11"/>
      </c>
    </row>
    <row r="259" spans="1:14" ht="12">
      <c r="A259" s="25">
        <f t="shared" si="9"/>
        <v>20220330200255</v>
      </c>
      <c r="L259" s="5">
        <f t="shared" si="10"/>
      </c>
      <c r="N259" s="5">
        <f t="shared" si="11"/>
      </c>
    </row>
    <row r="260" spans="1:14" ht="12">
      <c r="A260" s="25">
        <f t="shared" si="9"/>
        <v>20220330200256</v>
      </c>
      <c r="L260" s="5">
        <f t="shared" si="10"/>
      </c>
      <c r="N260" s="5">
        <f t="shared" si="11"/>
      </c>
    </row>
    <row r="261" spans="1:14" ht="12">
      <c r="A261" s="25">
        <f t="shared" si="9"/>
        <v>20220330200257</v>
      </c>
      <c r="L261" s="5">
        <f t="shared" si="10"/>
      </c>
      <c r="N261" s="5">
        <f t="shared" si="11"/>
      </c>
    </row>
    <row r="262" spans="1:14" ht="12">
      <c r="A262" s="25">
        <f aca="true" t="shared" si="12" ref="A262:A325">$B$3*10000000+200000+ROW()-4</f>
        <v>20220330200258</v>
      </c>
      <c r="L262" s="5">
        <f aca="true" t="shared" si="13" ref="L262:L325">IF(N(B262)=0,"",IF(INT(B262)=1,"GOOD",IF(INT(B262)=2,"PASS",IF(INT(B262)=3,IF(B262&lt;3.3,"",IF(B262&lt;3.5,"PASS2","SPARE")),IF(INT(B262)=4,"FAIL","")))))</f>
      </c>
      <c r="N262" s="5">
        <f aca="true" t="shared" si="14" ref="N262:N325">IF(N(B262)&gt;0,IF(INT(B262)&lt;4,IF(MOD(B262,1)&lt;0.1,"",IF(MOD(B262,0.1)&lt;0.005,IF(MOD(B262,0.2)&lt;0.01,"B5/B6","ANY"),"B6")),""),"")</f>
      </c>
    </row>
    <row r="263" spans="1:14" ht="12">
      <c r="A263" s="25">
        <f t="shared" si="12"/>
        <v>20220330200259</v>
      </c>
      <c r="L263" s="5">
        <f t="shared" si="13"/>
      </c>
      <c r="N263" s="5">
        <f t="shared" si="14"/>
      </c>
    </row>
    <row r="264" spans="1:14" ht="12">
      <c r="A264" s="25">
        <f t="shared" si="12"/>
        <v>20220330200260</v>
      </c>
      <c r="L264" s="5">
        <f t="shared" si="13"/>
      </c>
      <c r="N264" s="5">
        <f t="shared" si="14"/>
      </c>
    </row>
    <row r="265" spans="1:14" ht="12">
      <c r="A265" s="25">
        <f t="shared" si="12"/>
        <v>20220330200261</v>
      </c>
      <c r="L265" s="5">
        <f t="shared" si="13"/>
      </c>
      <c r="N265" s="5">
        <f t="shared" si="14"/>
      </c>
    </row>
    <row r="266" spans="1:14" ht="12">
      <c r="A266" s="25">
        <f t="shared" si="12"/>
        <v>20220330200262</v>
      </c>
      <c r="L266" s="5">
        <f t="shared" si="13"/>
      </c>
      <c r="N266" s="5">
        <f t="shared" si="14"/>
      </c>
    </row>
    <row r="267" spans="1:14" ht="12">
      <c r="A267" s="25">
        <f t="shared" si="12"/>
        <v>20220330200263</v>
      </c>
      <c r="L267" s="5">
        <f t="shared" si="13"/>
      </c>
      <c r="N267" s="5">
        <f t="shared" si="14"/>
      </c>
    </row>
    <row r="268" spans="1:14" ht="12">
      <c r="A268" s="25">
        <f t="shared" si="12"/>
        <v>20220330200264</v>
      </c>
      <c r="L268" s="5">
        <f t="shared" si="13"/>
      </c>
      <c r="N268" s="5">
        <f t="shared" si="14"/>
      </c>
    </row>
    <row r="269" spans="1:14" ht="12">
      <c r="A269" s="25">
        <f t="shared" si="12"/>
        <v>20220330200265</v>
      </c>
      <c r="L269" s="5">
        <f t="shared" si="13"/>
      </c>
      <c r="N269" s="5">
        <f t="shared" si="14"/>
      </c>
    </row>
    <row r="270" spans="1:14" ht="12">
      <c r="A270" s="25">
        <f t="shared" si="12"/>
        <v>20220330200266</v>
      </c>
      <c r="L270" s="5">
        <f t="shared" si="13"/>
      </c>
      <c r="N270" s="5">
        <f t="shared" si="14"/>
      </c>
    </row>
    <row r="271" spans="1:14" ht="12">
      <c r="A271" s="25">
        <f t="shared" si="12"/>
        <v>20220330200267</v>
      </c>
      <c r="L271" s="5">
        <f t="shared" si="13"/>
      </c>
      <c r="N271" s="5">
        <f t="shared" si="14"/>
      </c>
    </row>
    <row r="272" spans="1:14" ht="12">
      <c r="A272" s="25">
        <f t="shared" si="12"/>
        <v>20220330200268</v>
      </c>
      <c r="L272" s="5">
        <f t="shared" si="13"/>
      </c>
      <c r="N272" s="5">
        <f t="shared" si="14"/>
      </c>
    </row>
    <row r="273" spans="1:14" ht="12">
      <c r="A273" s="25">
        <f t="shared" si="12"/>
        <v>20220330200269</v>
      </c>
      <c r="L273" s="5">
        <f t="shared" si="13"/>
      </c>
      <c r="N273" s="5">
        <f t="shared" si="14"/>
      </c>
    </row>
    <row r="274" spans="1:14" ht="12">
      <c r="A274" s="25">
        <f t="shared" si="12"/>
        <v>20220330200270</v>
      </c>
      <c r="L274" s="5">
        <f t="shared" si="13"/>
      </c>
      <c r="N274" s="5">
        <f t="shared" si="14"/>
      </c>
    </row>
    <row r="275" spans="1:14" ht="12">
      <c r="A275" s="25">
        <f t="shared" si="12"/>
        <v>20220330200271</v>
      </c>
      <c r="L275" s="5">
        <f t="shared" si="13"/>
      </c>
      <c r="N275" s="5">
        <f t="shared" si="14"/>
      </c>
    </row>
    <row r="276" spans="1:14" ht="12">
      <c r="A276" s="25">
        <f t="shared" si="12"/>
        <v>20220330200272</v>
      </c>
      <c r="L276" s="5">
        <f t="shared" si="13"/>
      </c>
      <c r="N276" s="5">
        <f t="shared" si="14"/>
      </c>
    </row>
    <row r="277" spans="1:14" ht="12">
      <c r="A277" s="25">
        <f t="shared" si="12"/>
        <v>20220330200273</v>
      </c>
      <c r="L277" s="5">
        <f t="shared" si="13"/>
      </c>
      <c r="N277" s="5">
        <f t="shared" si="14"/>
      </c>
    </row>
    <row r="278" spans="1:14" ht="12">
      <c r="A278" s="25">
        <f t="shared" si="12"/>
        <v>20220330200274</v>
      </c>
      <c r="L278" s="5">
        <f t="shared" si="13"/>
      </c>
      <c r="N278" s="5">
        <f t="shared" si="14"/>
      </c>
    </row>
    <row r="279" spans="1:14" ht="12">
      <c r="A279" s="25">
        <f t="shared" si="12"/>
        <v>20220330200275</v>
      </c>
      <c r="L279" s="5">
        <f t="shared" si="13"/>
      </c>
      <c r="N279" s="5">
        <f t="shared" si="14"/>
      </c>
    </row>
    <row r="280" spans="1:14" ht="12">
      <c r="A280" s="25">
        <f t="shared" si="12"/>
        <v>20220330200276</v>
      </c>
      <c r="L280" s="5">
        <f t="shared" si="13"/>
      </c>
      <c r="N280" s="5">
        <f t="shared" si="14"/>
      </c>
    </row>
    <row r="281" spans="1:14" ht="12">
      <c r="A281" s="25">
        <f t="shared" si="12"/>
        <v>20220330200277</v>
      </c>
      <c r="L281" s="5">
        <f t="shared" si="13"/>
      </c>
      <c r="N281" s="5">
        <f t="shared" si="14"/>
      </c>
    </row>
    <row r="282" spans="1:14" ht="12">
      <c r="A282" s="25">
        <f t="shared" si="12"/>
        <v>20220330200278</v>
      </c>
      <c r="L282" s="5">
        <f t="shared" si="13"/>
      </c>
      <c r="N282" s="5">
        <f t="shared" si="14"/>
      </c>
    </row>
    <row r="283" spans="1:14" ht="12">
      <c r="A283" s="25">
        <f t="shared" si="12"/>
        <v>20220330200279</v>
      </c>
      <c r="L283" s="5">
        <f t="shared" si="13"/>
      </c>
      <c r="N283" s="5">
        <f t="shared" si="14"/>
      </c>
    </row>
    <row r="284" spans="1:14" ht="12">
      <c r="A284" s="25">
        <f t="shared" si="12"/>
        <v>20220330200280</v>
      </c>
      <c r="L284" s="5">
        <f t="shared" si="13"/>
      </c>
      <c r="N284" s="5">
        <f t="shared" si="14"/>
      </c>
    </row>
    <row r="285" spans="1:14" ht="12">
      <c r="A285" s="25">
        <f t="shared" si="12"/>
        <v>20220330200281</v>
      </c>
      <c r="L285" s="5">
        <f t="shared" si="13"/>
      </c>
      <c r="N285" s="5">
        <f t="shared" si="14"/>
      </c>
    </row>
    <row r="286" spans="1:14" ht="12">
      <c r="A286" s="25">
        <f t="shared" si="12"/>
        <v>20220330200282</v>
      </c>
      <c r="L286" s="5">
        <f t="shared" si="13"/>
      </c>
      <c r="N286" s="5">
        <f t="shared" si="14"/>
      </c>
    </row>
    <row r="287" spans="1:14" ht="12">
      <c r="A287" s="25">
        <f t="shared" si="12"/>
        <v>20220330200283</v>
      </c>
      <c r="L287" s="5">
        <f t="shared" si="13"/>
      </c>
      <c r="N287" s="5">
        <f t="shared" si="14"/>
      </c>
    </row>
    <row r="288" spans="1:14" ht="12">
      <c r="A288" s="25">
        <f t="shared" si="12"/>
        <v>20220330200284</v>
      </c>
      <c r="L288" s="5">
        <f t="shared" si="13"/>
      </c>
      <c r="N288" s="5">
        <f t="shared" si="14"/>
      </c>
    </row>
    <row r="289" spans="1:14" ht="12">
      <c r="A289" s="25">
        <f t="shared" si="12"/>
        <v>20220330200285</v>
      </c>
      <c r="L289" s="5">
        <f t="shared" si="13"/>
      </c>
      <c r="N289" s="5">
        <f t="shared" si="14"/>
      </c>
    </row>
    <row r="290" spans="1:14" ht="12">
      <c r="A290" s="25">
        <f t="shared" si="12"/>
        <v>20220330200286</v>
      </c>
      <c r="L290" s="5">
        <f t="shared" si="13"/>
      </c>
      <c r="N290" s="5">
        <f t="shared" si="14"/>
      </c>
    </row>
    <row r="291" spans="1:14" ht="12">
      <c r="A291" s="25">
        <f t="shared" si="12"/>
        <v>20220330200287</v>
      </c>
      <c r="L291" s="5">
        <f t="shared" si="13"/>
      </c>
      <c r="N291" s="5">
        <f t="shared" si="14"/>
      </c>
    </row>
    <row r="292" spans="1:14" ht="12">
      <c r="A292" s="25">
        <f t="shared" si="12"/>
        <v>20220330200288</v>
      </c>
      <c r="L292" s="5">
        <f t="shared" si="13"/>
      </c>
      <c r="N292" s="5">
        <f t="shared" si="14"/>
      </c>
    </row>
    <row r="293" spans="1:14" ht="12">
      <c r="A293" s="25">
        <f t="shared" si="12"/>
        <v>20220330200289</v>
      </c>
      <c r="L293" s="5">
        <f t="shared" si="13"/>
      </c>
      <c r="N293" s="5">
        <f t="shared" si="14"/>
      </c>
    </row>
    <row r="294" spans="1:14" ht="12">
      <c r="A294" s="25">
        <f t="shared" si="12"/>
        <v>20220330200290</v>
      </c>
      <c r="L294" s="5">
        <f t="shared" si="13"/>
      </c>
      <c r="N294" s="5">
        <f t="shared" si="14"/>
      </c>
    </row>
    <row r="295" spans="1:14" ht="12">
      <c r="A295" s="25">
        <f t="shared" si="12"/>
        <v>20220330200291</v>
      </c>
      <c r="L295" s="5">
        <f t="shared" si="13"/>
      </c>
      <c r="N295" s="5">
        <f t="shared" si="14"/>
      </c>
    </row>
    <row r="296" spans="1:14" ht="12">
      <c r="A296" s="25">
        <f t="shared" si="12"/>
        <v>20220330200292</v>
      </c>
      <c r="L296" s="5">
        <f t="shared" si="13"/>
      </c>
      <c r="N296" s="5">
        <f t="shared" si="14"/>
      </c>
    </row>
    <row r="297" spans="1:14" ht="12">
      <c r="A297" s="25">
        <f t="shared" si="12"/>
        <v>20220330200293</v>
      </c>
      <c r="L297" s="5">
        <f t="shared" si="13"/>
      </c>
      <c r="N297" s="5">
        <f t="shared" si="14"/>
      </c>
    </row>
    <row r="298" spans="1:14" ht="12">
      <c r="A298" s="25">
        <f t="shared" si="12"/>
        <v>20220330200294</v>
      </c>
      <c r="L298" s="5">
        <f t="shared" si="13"/>
      </c>
      <c r="N298" s="5">
        <f t="shared" si="14"/>
      </c>
    </row>
    <row r="299" spans="1:14" ht="12">
      <c r="A299" s="25">
        <f t="shared" si="12"/>
        <v>20220330200295</v>
      </c>
      <c r="L299" s="5">
        <f t="shared" si="13"/>
      </c>
      <c r="N299" s="5">
        <f t="shared" si="14"/>
      </c>
    </row>
    <row r="300" spans="1:14" ht="12">
      <c r="A300" s="25">
        <f t="shared" si="12"/>
        <v>20220330200296</v>
      </c>
      <c r="L300" s="5">
        <f t="shared" si="13"/>
      </c>
      <c r="N300" s="5">
        <f t="shared" si="14"/>
      </c>
    </row>
    <row r="301" spans="1:14" ht="12">
      <c r="A301" s="25">
        <f t="shared" si="12"/>
        <v>20220330200297</v>
      </c>
      <c r="L301" s="5">
        <f t="shared" si="13"/>
      </c>
      <c r="N301" s="5">
        <f t="shared" si="14"/>
      </c>
    </row>
    <row r="302" spans="1:14" ht="12">
      <c r="A302" s="25">
        <f t="shared" si="12"/>
        <v>20220330200298</v>
      </c>
      <c r="L302" s="5">
        <f t="shared" si="13"/>
      </c>
      <c r="N302" s="5">
        <f t="shared" si="14"/>
      </c>
    </row>
    <row r="303" spans="1:14" ht="12">
      <c r="A303" s="25">
        <f t="shared" si="12"/>
        <v>20220330200299</v>
      </c>
      <c r="L303" s="5">
        <f t="shared" si="13"/>
      </c>
      <c r="N303" s="5">
        <f t="shared" si="14"/>
      </c>
    </row>
    <row r="304" spans="1:14" ht="12">
      <c r="A304" s="25">
        <f t="shared" si="12"/>
        <v>20220330200300</v>
      </c>
      <c r="L304" s="5">
        <f t="shared" si="13"/>
      </c>
      <c r="N304" s="5">
        <f t="shared" si="14"/>
      </c>
    </row>
    <row r="305" spans="1:14" ht="12">
      <c r="A305" s="25">
        <f t="shared" si="12"/>
        <v>20220330200301</v>
      </c>
      <c r="L305" s="5">
        <f t="shared" si="13"/>
      </c>
      <c r="N305" s="5">
        <f t="shared" si="14"/>
      </c>
    </row>
    <row r="306" spans="1:14" ht="12">
      <c r="A306" s="25">
        <f t="shared" si="12"/>
        <v>20220330200302</v>
      </c>
      <c r="L306" s="5">
        <f t="shared" si="13"/>
      </c>
      <c r="N306" s="5">
        <f t="shared" si="14"/>
      </c>
    </row>
    <row r="307" spans="1:14" ht="12">
      <c r="A307" s="25">
        <f t="shared" si="12"/>
        <v>20220330200303</v>
      </c>
      <c r="L307" s="5">
        <f t="shared" si="13"/>
      </c>
      <c r="N307" s="5">
        <f t="shared" si="14"/>
      </c>
    </row>
    <row r="308" spans="1:14" ht="12">
      <c r="A308" s="25">
        <f t="shared" si="12"/>
        <v>20220330200304</v>
      </c>
      <c r="L308" s="5">
        <f t="shared" si="13"/>
      </c>
      <c r="N308" s="5">
        <f t="shared" si="14"/>
      </c>
    </row>
    <row r="309" spans="1:14" ht="12">
      <c r="A309" s="25">
        <f t="shared" si="12"/>
        <v>20220330200305</v>
      </c>
      <c r="L309" s="5">
        <f t="shared" si="13"/>
      </c>
      <c r="N309" s="5">
        <f t="shared" si="14"/>
      </c>
    </row>
    <row r="310" spans="1:14" ht="12">
      <c r="A310" s="25">
        <f t="shared" si="12"/>
        <v>20220330200306</v>
      </c>
      <c r="L310" s="5">
        <f t="shared" si="13"/>
      </c>
      <c r="N310" s="5">
        <f t="shared" si="14"/>
      </c>
    </row>
    <row r="311" spans="1:14" ht="12">
      <c r="A311" s="25">
        <f t="shared" si="12"/>
        <v>20220330200307</v>
      </c>
      <c r="L311" s="5">
        <f t="shared" si="13"/>
      </c>
      <c r="N311" s="5">
        <f t="shared" si="14"/>
      </c>
    </row>
    <row r="312" spans="1:14" ht="12">
      <c r="A312" s="25">
        <f t="shared" si="12"/>
        <v>20220330200308</v>
      </c>
      <c r="L312" s="5">
        <f t="shared" si="13"/>
      </c>
      <c r="N312" s="5">
        <f t="shared" si="14"/>
      </c>
    </row>
    <row r="313" spans="1:14" ht="12">
      <c r="A313" s="25">
        <f t="shared" si="12"/>
        <v>20220330200309</v>
      </c>
      <c r="L313" s="5">
        <f t="shared" si="13"/>
      </c>
      <c r="N313" s="5">
        <f t="shared" si="14"/>
      </c>
    </row>
    <row r="314" spans="1:14" ht="12">
      <c r="A314" s="25">
        <f t="shared" si="12"/>
        <v>20220330200310</v>
      </c>
      <c r="L314" s="5">
        <f t="shared" si="13"/>
      </c>
      <c r="N314" s="5">
        <f t="shared" si="14"/>
      </c>
    </row>
    <row r="315" spans="1:14" ht="12">
      <c r="A315" s="25">
        <f t="shared" si="12"/>
        <v>20220330200311</v>
      </c>
      <c r="L315" s="5">
        <f t="shared" si="13"/>
      </c>
      <c r="N315" s="5">
        <f t="shared" si="14"/>
      </c>
    </row>
    <row r="316" spans="1:14" ht="12">
      <c r="A316" s="25">
        <f t="shared" si="12"/>
        <v>20220330200312</v>
      </c>
      <c r="L316" s="5">
        <f t="shared" si="13"/>
      </c>
      <c r="N316" s="5">
        <f t="shared" si="14"/>
      </c>
    </row>
    <row r="317" spans="1:14" ht="12">
      <c r="A317" s="25">
        <f t="shared" si="12"/>
        <v>20220330200313</v>
      </c>
      <c r="L317" s="5">
        <f t="shared" si="13"/>
      </c>
      <c r="N317" s="5">
        <f t="shared" si="14"/>
      </c>
    </row>
    <row r="318" spans="1:14" ht="12">
      <c r="A318" s="25">
        <f t="shared" si="12"/>
        <v>20220330200314</v>
      </c>
      <c r="L318" s="5">
        <f t="shared" si="13"/>
      </c>
      <c r="N318" s="5">
        <f t="shared" si="14"/>
      </c>
    </row>
    <row r="319" spans="1:14" ht="12">
      <c r="A319" s="25">
        <f t="shared" si="12"/>
        <v>20220330200315</v>
      </c>
      <c r="L319" s="5">
        <f t="shared" si="13"/>
      </c>
      <c r="N319" s="5">
        <f t="shared" si="14"/>
      </c>
    </row>
    <row r="320" spans="1:14" ht="12">
      <c r="A320" s="25">
        <f t="shared" si="12"/>
        <v>20220330200316</v>
      </c>
      <c r="L320" s="5">
        <f t="shared" si="13"/>
      </c>
      <c r="N320" s="5">
        <f t="shared" si="14"/>
      </c>
    </row>
    <row r="321" spans="1:14" ht="12">
      <c r="A321" s="25">
        <f t="shared" si="12"/>
        <v>20220330200317</v>
      </c>
      <c r="L321" s="5">
        <f t="shared" si="13"/>
      </c>
      <c r="N321" s="5">
        <f t="shared" si="14"/>
      </c>
    </row>
    <row r="322" spans="1:14" ht="12">
      <c r="A322" s="25">
        <f t="shared" si="12"/>
        <v>20220330200318</v>
      </c>
      <c r="L322" s="5">
        <f t="shared" si="13"/>
      </c>
      <c r="N322" s="5">
        <f t="shared" si="14"/>
      </c>
    </row>
    <row r="323" spans="1:14" ht="12">
      <c r="A323" s="25">
        <f t="shared" si="12"/>
        <v>20220330200319</v>
      </c>
      <c r="L323" s="5">
        <f t="shared" si="13"/>
      </c>
      <c r="N323" s="5">
        <f t="shared" si="14"/>
      </c>
    </row>
    <row r="324" spans="1:14" ht="12">
      <c r="A324" s="25">
        <f t="shared" si="12"/>
        <v>20220330200320</v>
      </c>
      <c r="L324" s="5">
        <f t="shared" si="13"/>
      </c>
      <c r="N324" s="5">
        <f t="shared" si="14"/>
      </c>
    </row>
    <row r="325" spans="1:14" ht="12">
      <c r="A325" s="25">
        <f t="shared" si="12"/>
        <v>20220330200321</v>
      </c>
      <c r="L325" s="5">
        <f t="shared" si="13"/>
      </c>
      <c r="N325" s="5">
        <f t="shared" si="14"/>
      </c>
    </row>
    <row r="326" spans="1:14" ht="12">
      <c r="A326" s="25">
        <f aca="true" t="shared" si="15" ref="A326:A389">$B$3*10000000+200000+ROW()-4</f>
        <v>20220330200322</v>
      </c>
      <c r="L326" s="5">
        <f aca="true" t="shared" si="16" ref="L326:L389">IF(N(B326)=0,"",IF(INT(B326)=1,"GOOD",IF(INT(B326)=2,"PASS",IF(INT(B326)=3,IF(B326&lt;3.3,"",IF(B326&lt;3.5,"PASS2","SPARE")),IF(INT(B326)=4,"FAIL","")))))</f>
      </c>
      <c r="N326" s="5">
        <f aca="true" t="shared" si="17" ref="N326:N389">IF(N(B326)&gt;0,IF(INT(B326)&lt;4,IF(MOD(B326,1)&lt;0.1,"",IF(MOD(B326,0.1)&lt;0.005,IF(MOD(B326,0.2)&lt;0.01,"B5/B6","ANY"),"B6")),""),"")</f>
      </c>
    </row>
    <row r="327" spans="1:14" ht="12">
      <c r="A327" s="25">
        <f t="shared" si="15"/>
        <v>20220330200323</v>
      </c>
      <c r="L327" s="5">
        <f t="shared" si="16"/>
      </c>
      <c r="N327" s="5">
        <f t="shared" si="17"/>
      </c>
    </row>
    <row r="328" spans="1:14" ht="12">
      <c r="A328" s="25">
        <f t="shared" si="15"/>
        <v>20220330200324</v>
      </c>
      <c r="L328" s="5">
        <f t="shared" si="16"/>
      </c>
      <c r="N328" s="5">
        <f t="shared" si="17"/>
      </c>
    </row>
    <row r="329" spans="1:14" ht="12">
      <c r="A329" s="25">
        <f t="shared" si="15"/>
        <v>20220330200325</v>
      </c>
      <c r="L329" s="5">
        <f t="shared" si="16"/>
      </c>
      <c r="N329" s="5">
        <f t="shared" si="17"/>
      </c>
    </row>
    <row r="330" spans="1:14" ht="12">
      <c r="A330" s="25">
        <f t="shared" si="15"/>
        <v>20220330200326</v>
      </c>
      <c r="L330" s="5">
        <f t="shared" si="16"/>
      </c>
      <c r="N330" s="5">
        <f t="shared" si="17"/>
      </c>
    </row>
    <row r="331" spans="1:14" ht="12">
      <c r="A331" s="25">
        <f t="shared" si="15"/>
        <v>20220330200327</v>
      </c>
      <c r="L331" s="5">
        <f t="shared" si="16"/>
      </c>
      <c r="N331" s="5">
        <f t="shared" si="17"/>
      </c>
    </row>
    <row r="332" spans="1:14" ht="12">
      <c r="A332" s="25">
        <f t="shared" si="15"/>
        <v>20220330200328</v>
      </c>
      <c r="L332" s="5">
        <f t="shared" si="16"/>
      </c>
      <c r="N332" s="5">
        <f t="shared" si="17"/>
      </c>
    </row>
    <row r="333" spans="1:14" ht="12">
      <c r="A333" s="25">
        <f t="shared" si="15"/>
        <v>20220330200329</v>
      </c>
      <c r="L333" s="5">
        <f t="shared" si="16"/>
      </c>
      <c r="N333" s="5">
        <f t="shared" si="17"/>
      </c>
    </row>
    <row r="334" spans="1:14" ht="12">
      <c r="A334" s="25">
        <f t="shared" si="15"/>
        <v>20220330200330</v>
      </c>
      <c r="L334" s="5">
        <f t="shared" si="16"/>
      </c>
      <c r="N334" s="5">
        <f t="shared" si="17"/>
      </c>
    </row>
    <row r="335" spans="1:14" ht="12">
      <c r="A335" s="25">
        <f t="shared" si="15"/>
        <v>20220330200331</v>
      </c>
      <c r="L335" s="5">
        <f t="shared" si="16"/>
      </c>
      <c r="N335" s="5">
        <f t="shared" si="17"/>
      </c>
    </row>
    <row r="336" spans="1:14" ht="12">
      <c r="A336" s="25">
        <f t="shared" si="15"/>
        <v>20220330200332</v>
      </c>
      <c r="L336" s="5">
        <f t="shared" si="16"/>
      </c>
      <c r="N336" s="5">
        <f t="shared" si="17"/>
      </c>
    </row>
    <row r="337" spans="1:14" ht="12">
      <c r="A337" s="25">
        <f t="shared" si="15"/>
        <v>20220330200333</v>
      </c>
      <c r="L337" s="5">
        <f t="shared" si="16"/>
      </c>
      <c r="N337" s="5">
        <f t="shared" si="17"/>
      </c>
    </row>
    <row r="338" spans="1:14" ht="12">
      <c r="A338" s="25">
        <f t="shared" si="15"/>
        <v>20220330200334</v>
      </c>
      <c r="L338" s="5">
        <f t="shared" si="16"/>
      </c>
      <c r="N338" s="5">
        <f t="shared" si="17"/>
      </c>
    </row>
    <row r="339" spans="1:14" ht="12">
      <c r="A339" s="25">
        <f t="shared" si="15"/>
        <v>20220330200335</v>
      </c>
      <c r="L339" s="5">
        <f t="shared" si="16"/>
      </c>
      <c r="N339" s="5">
        <f t="shared" si="17"/>
      </c>
    </row>
    <row r="340" spans="1:14" ht="12">
      <c r="A340" s="25">
        <f t="shared" si="15"/>
        <v>20220330200336</v>
      </c>
      <c r="L340" s="5">
        <f t="shared" si="16"/>
      </c>
      <c r="N340" s="5">
        <f t="shared" si="17"/>
      </c>
    </row>
    <row r="341" spans="1:14" ht="12">
      <c r="A341" s="25">
        <f t="shared" si="15"/>
        <v>20220330200337</v>
      </c>
      <c r="L341" s="5">
        <f t="shared" si="16"/>
      </c>
      <c r="N341" s="5">
        <f t="shared" si="17"/>
      </c>
    </row>
    <row r="342" spans="1:14" ht="12">
      <c r="A342" s="25">
        <f t="shared" si="15"/>
        <v>20220330200338</v>
      </c>
      <c r="L342" s="5">
        <f t="shared" si="16"/>
      </c>
      <c r="N342" s="5">
        <f t="shared" si="17"/>
      </c>
    </row>
    <row r="343" spans="1:14" ht="12">
      <c r="A343" s="25">
        <f t="shared" si="15"/>
        <v>20220330200339</v>
      </c>
      <c r="L343" s="5">
        <f t="shared" si="16"/>
      </c>
      <c r="N343" s="5">
        <f t="shared" si="17"/>
      </c>
    </row>
    <row r="344" spans="1:14" ht="12">
      <c r="A344" s="25">
        <f t="shared" si="15"/>
        <v>20220330200340</v>
      </c>
      <c r="L344" s="5">
        <f t="shared" si="16"/>
      </c>
      <c r="N344" s="5">
        <f t="shared" si="17"/>
      </c>
    </row>
    <row r="345" spans="1:14" ht="12">
      <c r="A345" s="25">
        <f t="shared" si="15"/>
        <v>20220330200341</v>
      </c>
      <c r="L345" s="5">
        <f t="shared" si="16"/>
      </c>
      <c r="N345" s="5">
        <f t="shared" si="17"/>
      </c>
    </row>
    <row r="346" spans="1:14" ht="12">
      <c r="A346" s="25">
        <f t="shared" si="15"/>
        <v>20220330200342</v>
      </c>
      <c r="L346" s="5">
        <f t="shared" si="16"/>
      </c>
      <c r="N346" s="5">
        <f t="shared" si="17"/>
      </c>
    </row>
    <row r="347" spans="1:14" ht="12">
      <c r="A347" s="25">
        <f t="shared" si="15"/>
        <v>20220330200343</v>
      </c>
      <c r="L347" s="5">
        <f t="shared" si="16"/>
      </c>
      <c r="N347" s="5">
        <f t="shared" si="17"/>
      </c>
    </row>
    <row r="348" spans="1:14" ht="12">
      <c r="A348" s="25">
        <f t="shared" si="15"/>
        <v>20220330200344</v>
      </c>
      <c r="L348" s="5">
        <f t="shared" si="16"/>
      </c>
      <c r="N348" s="5">
        <f t="shared" si="17"/>
      </c>
    </row>
    <row r="349" spans="1:14" ht="12">
      <c r="A349" s="25">
        <f t="shared" si="15"/>
        <v>20220330200345</v>
      </c>
      <c r="L349" s="5">
        <f t="shared" si="16"/>
      </c>
      <c r="N349" s="5">
        <f t="shared" si="17"/>
      </c>
    </row>
    <row r="350" spans="1:14" ht="12">
      <c r="A350" s="25">
        <f t="shared" si="15"/>
        <v>20220330200346</v>
      </c>
      <c r="L350" s="5">
        <f t="shared" si="16"/>
      </c>
      <c r="N350" s="5">
        <f t="shared" si="17"/>
      </c>
    </row>
    <row r="351" spans="1:14" ht="12">
      <c r="A351" s="25">
        <f t="shared" si="15"/>
        <v>20220330200347</v>
      </c>
      <c r="L351" s="5">
        <f t="shared" si="16"/>
      </c>
      <c r="N351" s="5">
        <f t="shared" si="17"/>
      </c>
    </row>
    <row r="352" spans="1:14" ht="12">
      <c r="A352" s="25">
        <f t="shared" si="15"/>
        <v>20220330200348</v>
      </c>
      <c r="L352" s="5">
        <f t="shared" si="16"/>
      </c>
      <c r="N352" s="5">
        <f t="shared" si="17"/>
      </c>
    </row>
    <row r="353" spans="1:14" ht="12">
      <c r="A353" s="25">
        <f t="shared" si="15"/>
        <v>20220330200349</v>
      </c>
      <c r="L353" s="5">
        <f t="shared" si="16"/>
      </c>
      <c r="N353" s="5">
        <f t="shared" si="17"/>
      </c>
    </row>
    <row r="354" spans="1:14" ht="12">
      <c r="A354" s="25">
        <f t="shared" si="15"/>
        <v>20220330200350</v>
      </c>
      <c r="L354" s="5">
        <f t="shared" si="16"/>
      </c>
      <c r="N354" s="5">
        <f t="shared" si="17"/>
      </c>
    </row>
    <row r="355" spans="1:14" ht="12">
      <c r="A355" s="25">
        <f t="shared" si="15"/>
        <v>20220330200351</v>
      </c>
      <c r="L355" s="5">
        <f t="shared" si="16"/>
      </c>
      <c r="N355" s="5">
        <f t="shared" si="17"/>
      </c>
    </row>
    <row r="356" spans="1:14" ht="12">
      <c r="A356" s="25">
        <f t="shared" si="15"/>
        <v>20220330200352</v>
      </c>
      <c r="L356" s="5">
        <f t="shared" si="16"/>
      </c>
      <c r="N356" s="5">
        <f t="shared" si="17"/>
      </c>
    </row>
    <row r="357" spans="1:14" ht="12">
      <c r="A357" s="25">
        <f t="shared" si="15"/>
        <v>20220330200353</v>
      </c>
      <c r="L357" s="5">
        <f t="shared" si="16"/>
      </c>
      <c r="N357" s="5">
        <f t="shared" si="17"/>
      </c>
    </row>
    <row r="358" spans="1:14" ht="12">
      <c r="A358" s="25">
        <f t="shared" si="15"/>
        <v>20220330200354</v>
      </c>
      <c r="L358" s="5">
        <f t="shared" si="16"/>
      </c>
      <c r="N358" s="5">
        <f t="shared" si="17"/>
      </c>
    </row>
    <row r="359" spans="1:14" ht="12">
      <c r="A359" s="25">
        <f t="shared" si="15"/>
        <v>20220330200355</v>
      </c>
      <c r="L359" s="5">
        <f t="shared" si="16"/>
      </c>
      <c r="N359" s="5">
        <f t="shared" si="17"/>
      </c>
    </row>
    <row r="360" spans="1:14" ht="12">
      <c r="A360" s="25">
        <f t="shared" si="15"/>
        <v>20220330200356</v>
      </c>
      <c r="L360" s="5">
        <f t="shared" si="16"/>
      </c>
      <c r="N360" s="5">
        <f t="shared" si="17"/>
      </c>
    </row>
    <row r="361" spans="1:14" ht="12">
      <c r="A361" s="25">
        <f t="shared" si="15"/>
        <v>20220330200357</v>
      </c>
      <c r="L361" s="5">
        <f t="shared" si="16"/>
      </c>
      <c r="N361" s="5">
        <f t="shared" si="17"/>
      </c>
    </row>
    <row r="362" spans="1:14" ht="12">
      <c r="A362" s="25">
        <f t="shared" si="15"/>
        <v>20220330200358</v>
      </c>
      <c r="L362" s="5">
        <f t="shared" si="16"/>
      </c>
      <c r="N362" s="5">
        <f t="shared" si="17"/>
      </c>
    </row>
    <row r="363" spans="1:14" ht="12">
      <c r="A363" s="25">
        <f t="shared" si="15"/>
        <v>20220330200359</v>
      </c>
      <c r="L363" s="5">
        <f t="shared" si="16"/>
      </c>
      <c r="N363" s="5">
        <f t="shared" si="17"/>
      </c>
    </row>
    <row r="364" spans="1:14" ht="12">
      <c r="A364" s="25">
        <f t="shared" si="15"/>
        <v>20220330200360</v>
      </c>
      <c r="L364" s="5">
        <f t="shared" si="16"/>
      </c>
      <c r="N364" s="5">
        <f t="shared" si="17"/>
      </c>
    </row>
    <row r="365" spans="1:14" ht="12">
      <c r="A365" s="25">
        <f t="shared" si="15"/>
        <v>20220330200361</v>
      </c>
      <c r="L365" s="5">
        <f t="shared" si="16"/>
      </c>
      <c r="N365" s="5">
        <f t="shared" si="17"/>
      </c>
    </row>
    <row r="366" spans="1:14" ht="12">
      <c r="A366" s="25">
        <f t="shared" si="15"/>
        <v>20220330200362</v>
      </c>
      <c r="L366" s="5">
        <f t="shared" si="16"/>
      </c>
      <c r="N366" s="5">
        <f t="shared" si="17"/>
      </c>
    </row>
    <row r="367" spans="1:14" ht="12">
      <c r="A367" s="25">
        <f t="shared" si="15"/>
        <v>20220330200363</v>
      </c>
      <c r="L367" s="5">
        <f t="shared" si="16"/>
      </c>
      <c r="N367" s="5">
        <f t="shared" si="17"/>
      </c>
    </row>
    <row r="368" spans="1:14" ht="12">
      <c r="A368" s="25">
        <f t="shared" si="15"/>
        <v>20220330200364</v>
      </c>
      <c r="L368" s="5">
        <f t="shared" si="16"/>
      </c>
      <c r="N368" s="5">
        <f t="shared" si="17"/>
      </c>
    </row>
    <row r="369" spans="1:14" ht="12">
      <c r="A369" s="25">
        <f t="shared" si="15"/>
        <v>20220330200365</v>
      </c>
      <c r="L369" s="5">
        <f t="shared" si="16"/>
      </c>
      <c r="N369" s="5">
        <f t="shared" si="17"/>
      </c>
    </row>
    <row r="370" spans="1:14" ht="12">
      <c r="A370" s="25">
        <f t="shared" si="15"/>
        <v>20220330200366</v>
      </c>
      <c r="L370" s="5">
        <f t="shared" si="16"/>
      </c>
      <c r="N370" s="5">
        <f t="shared" si="17"/>
      </c>
    </row>
    <row r="371" spans="1:14" ht="12">
      <c r="A371" s="25">
        <f t="shared" si="15"/>
        <v>20220330200367</v>
      </c>
      <c r="L371" s="5">
        <f t="shared" si="16"/>
      </c>
      <c r="N371" s="5">
        <f t="shared" si="17"/>
      </c>
    </row>
    <row r="372" spans="1:14" ht="12">
      <c r="A372" s="25">
        <f t="shared" si="15"/>
        <v>20220330200368</v>
      </c>
      <c r="L372" s="5">
        <f t="shared" si="16"/>
      </c>
      <c r="N372" s="5">
        <f t="shared" si="17"/>
      </c>
    </row>
    <row r="373" spans="1:14" ht="12">
      <c r="A373" s="25">
        <f t="shared" si="15"/>
        <v>20220330200369</v>
      </c>
      <c r="L373" s="5">
        <f t="shared" si="16"/>
      </c>
      <c r="N373" s="5">
        <f t="shared" si="17"/>
      </c>
    </row>
    <row r="374" spans="1:14" ht="12">
      <c r="A374" s="25">
        <f t="shared" si="15"/>
        <v>20220330200370</v>
      </c>
      <c r="L374" s="5">
        <f t="shared" si="16"/>
      </c>
      <c r="N374" s="5">
        <f t="shared" si="17"/>
      </c>
    </row>
    <row r="375" spans="1:14" ht="12">
      <c r="A375" s="25">
        <f t="shared" si="15"/>
        <v>20220330200371</v>
      </c>
      <c r="L375" s="5">
        <f t="shared" si="16"/>
      </c>
      <c r="N375" s="5">
        <f t="shared" si="17"/>
      </c>
    </row>
    <row r="376" spans="1:14" ht="12">
      <c r="A376" s="25">
        <f t="shared" si="15"/>
        <v>20220330200372</v>
      </c>
      <c r="L376" s="5">
        <f t="shared" si="16"/>
      </c>
      <c r="N376" s="5">
        <f t="shared" si="17"/>
      </c>
    </row>
    <row r="377" spans="1:14" ht="12">
      <c r="A377" s="25">
        <f t="shared" si="15"/>
        <v>20220330200373</v>
      </c>
      <c r="L377" s="5">
        <f t="shared" si="16"/>
      </c>
      <c r="N377" s="5">
        <f t="shared" si="17"/>
      </c>
    </row>
    <row r="378" spans="1:14" ht="12">
      <c r="A378" s="25">
        <f t="shared" si="15"/>
        <v>20220330200374</v>
      </c>
      <c r="L378" s="5">
        <f t="shared" si="16"/>
      </c>
      <c r="N378" s="5">
        <f t="shared" si="17"/>
      </c>
    </row>
    <row r="379" spans="1:14" ht="12">
      <c r="A379" s="25">
        <f t="shared" si="15"/>
        <v>20220330200375</v>
      </c>
      <c r="L379" s="5">
        <f t="shared" si="16"/>
      </c>
      <c r="N379" s="5">
        <f t="shared" si="17"/>
      </c>
    </row>
    <row r="380" spans="1:14" ht="12">
      <c r="A380" s="25">
        <f t="shared" si="15"/>
        <v>20220330200376</v>
      </c>
      <c r="L380" s="5">
        <f t="shared" si="16"/>
      </c>
      <c r="N380" s="5">
        <f t="shared" si="17"/>
      </c>
    </row>
    <row r="381" spans="1:14" ht="12">
      <c r="A381" s="25">
        <f t="shared" si="15"/>
        <v>20220330200377</v>
      </c>
      <c r="L381" s="5">
        <f t="shared" si="16"/>
      </c>
      <c r="N381" s="5">
        <f t="shared" si="17"/>
      </c>
    </row>
    <row r="382" spans="1:14" ht="12">
      <c r="A382" s="25">
        <f t="shared" si="15"/>
        <v>20220330200378</v>
      </c>
      <c r="L382" s="5">
        <f t="shared" si="16"/>
      </c>
      <c r="N382" s="5">
        <f t="shared" si="17"/>
      </c>
    </row>
    <row r="383" spans="1:14" ht="12">
      <c r="A383" s="25">
        <f t="shared" si="15"/>
        <v>20220330200379</v>
      </c>
      <c r="L383" s="5">
        <f t="shared" si="16"/>
      </c>
      <c r="N383" s="5">
        <f t="shared" si="17"/>
      </c>
    </row>
    <row r="384" spans="1:14" ht="12">
      <c r="A384" s="25">
        <f t="shared" si="15"/>
        <v>20220330200380</v>
      </c>
      <c r="L384" s="5">
        <f t="shared" si="16"/>
      </c>
      <c r="N384" s="5">
        <f t="shared" si="17"/>
      </c>
    </row>
    <row r="385" spans="1:14" ht="12">
      <c r="A385" s="25">
        <f t="shared" si="15"/>
        <v>20220330200381</v>
      </c>
      <c r="L385" s="5">
        <f t="shared" si="16"/>
      </c>
      <c r="N385" s="5">
        <f t="shared" si="17"/>
      </c>
    </row>
    <row r="386" spans="1:14" ht="12">
      <c r="A386" s="25">
        <f t="shared" si="15"/>
        <v>20220330200382</v>
      </c>
      <c r="L386" s="5">
        <f t="shared" si="16"/>
      </c>
      <c r="N386" s="5">
        <f t="shared" si="17"/>
      </c>
    </row>
    <row r="387" spans="1:14" ht="12">
      <c r="A387" s="25">
        <f t="shared" si="15"/>
        <v>20220330200383</v>
      </c>
      <c r="L387" s="5">
        <f t="shared" si="16"/>
      </c>
      <c r="N387" s="5">
        <f t="shared" si="17"/>
      </c>
    </row>
    <row r="388" spans="1:14" ht="12">
      <c r="A388" s="25">
        <f t="shared" si="15"/>
        <v>20220330200384</v>
      </c>
      <c r="L388" s="5">
        <f t="shared" si="16"/>
      </c>
      <c r="N388" s="5">
        <f t="shared" si="17"/>
      </c>
    </row>
    <row r="389" spans="1:14" ht="12">
      <c r="A389" s="25">
        <f t="shared" si="15"/>
        <v>20220330200385</v>
      </c>
      <c r="L389" s="5">
        <f t="shared" si="16"/>
      </c>
      <c r="N389" s="5">
        <f t="shared" si="17"/>
      </c>
    </row>
    <row r="390" spans="1:14" ht="12">
      <c r="A390" s="25">
        <f aca="true" t="shared" si="18" ref="A390:A453">$B$3*10000000+200000+ROW()-4</f>
        <v>20220330200386</v>
      </c>
      <c r="L390" s="5">
        <f aca="true" t="shared" si="19" ref="L390:L453">IF(N(B390)=0,"",IF(INT(B390)=1,"GOOD",IF(INT(B390)=2,"PASS",IF(INT(B390)=3,IF(B390&lt;3.3,"",IF(B390&lt;3.5,"PASS2","SPARE")),IF(INT(B390)=4,"FAIL","")))))</f>
      </c>
      <c r="N390" s="5">
        <f aca="true" t="shared" si="20" ref="N390:N453">IF(N(B390)&gt;0,IF(INT(B390)&lt;4,IF(MOD(B390,1)&lt;0.1,"",IF(MOD(B390,0.1)&lt;0.005,IF(MOD(B390,0.2)&lt;0.01,"B5/B6","ANY"),"B6")),""),"")</f>
      </c>
    </row>
    <row r="391" spans="1:14" ht="12">
      <c r="A391" s="25">
        <f t="shared" si="18"/>
        <v>20220330200387</v>
      </c>
      <c r="L391" s="5">
        <f t="shared" si="19"/>
      </c>
      <c r="N391" s="5">
        <f t="shared" si="20"/>
      </c>
    </row>
    <row r="392" spans="1:14" ht="12">
      <c r="A392" s="25">
        <f t="shared" si="18"/>
        <v>20220330200388</v>
      </c>
      <c r="L392" s="5">
        <f t="shared" si="19"/>
      </c>
      <c r="N392" s="5">
        <f t="shared" si="20"/>
      </c>
    </row>
    <row r="393" spans="1:14" ht="12">
      <c r="A393" s="25">
        <f t="shared" si="18"/>
        <v>20220330200389</v>
      </c>
      <c r="L393" s="5">
        <f t="shared" si="19"/>
      </c>
      <c r="N393" s="5">
        <f t="shared" si="20"/>
      </c>
    </row>
    <row r="394" spans="1:14" ht="12">
      <c r="A394" s="25">
        <f t="shared" si="18"/>
        <v>20220330200390</v>
      </c>
      <c r="L394" s="5">
        <f t="shared" si="19"/>
      </c>
      <c r="N394" s="5">
        <f t="shared" si="20"/>
      </c>
    </row>
    <row r="395" spans="1:14" ht="12">
      <c r="A395" s="25">
        <f t="shared" si="18"/>
        <v>20220330200391</v>
      </c>
      <c r="L395" s="5">
        <f t="shared" si="19"/>
      </c>
      <c r="N395" s="5">
        <f t="shared" si="20"/>
      </c>
    </row>
    <row r="396" spans="1:14" ht="12">
      <c r="A396" s="25">
        <f t="shared" si="18"/>
        <v>20220330200392</v>
      </c>
      <c r="L396" s="5">
        <f t="shared" si="19"/>
      </c>
      <c r="N396" s="5">
        <f t="shared" si="20"/>
      </c>
    </row>
    <row r="397" spans="1:14" ht="12">
      <c r="A397" s="25">
        <f t="shared" si="18"/>
        <v>20220330200393</v>
      </c>
      <c r="L397" s="5">
        <f t="shared" si="19"/>
      </c>
      <c r="N397" s="5">
        <f t="shared" si="20"/>
      </c>
    </row>
    <row r="398" spans="1:14" ht="12">
      <c r="A398" s="25">
        <f t="shared" si="18"/>
        <v>20220330200394</v>
      </c>
      <c r="L398" s="5">
        <f t="shared" si="19"/>
      </c>
      <c r="N398" s="5">
        <f t="shared" si="20"/>
      </c>
    </row>
    <row r="399" spans="1:14" ht="12">
      <c r="A399" s="25">
        <f t="shared" si="18"/>
        <v>20220330200395</v>
      </c>
      <c r="L399" s="5">
        <f t="shared" si="19"/>
      </c>
      <c r="N399" s="5">
        <f t="shared" si="20"/>
      </c>
    </row>
    <row r="400" spans="1:14" ht="12">
      <c r="A400" s="25">
        <f t="shared" si="18"/>
        <v>20220330200396</v>
      </c>
      <c r="L400" s="5">
        <f t="shared" si="19"/>
      </c>
      <c r="N400" s="5">
        <f t="shared" si="20"/>
      </c>
    </row>
    <row r="401" spans="1:14" ht="12">
      <c r="A401" s="25">
        <f t="shared" si="18"/>
        <v>20220330200397</v>
      </c>
      <c r="L401" s="5">
        <f t="shared" si="19"/>
      </c>
      <c r="N401" s="5">
        <f t="shared" si="20"/>
      </c>
    </row>
    <row r="402" spans="1:14" ht="12">
      <c r="A402" s="25">
        <f t="shared" si="18"/>
        <v>20220330200398</v>
      </c>
      <c r="L402" s="5">
        <f t="shared" si="19"/>
      </c>
      <c r="N402" s="5">
        <f t="shared" si="20"/>
      </c>
    </row>
    <row r="403" spans="1:14" ht="12">
      <c r="A403" s="25">
        <f t="shared" si="18"/>
        <v>20220330200399</v>
      </c>
      <c r="L403" s="5">
        <f t="shared" si="19"/>
      </c>
      <c r="N403" s="5">
        <f t="shared" si="20"/>
      </c>
    </row>
    <row r="404" spans="1:14" ht="12">
      <c r="A404" s="25">
        <f t="shared" si="18"/>
        <v>20220330200400</v>
      </c>
      <c r="L404" s="5">
        <f t="shared" si="19"/>
      </c>
      <c r="N404" s="5">
        <f t="shared" si="20"/>
      </c>
    </row>
    <row r="405" spans="1:14" ht="12">
      <c r="A405" s="25">
        <f t="shared" si="18"/>
        <v>20220330200401</v>
      </c>
      <c r="L405" s="5">
        <f t="shared" si="19"/>
      </c>
      <c r="N405" s="5">
        <f t="shared" si="20"/>
      </c>
    </row>
    <row r="406" spans="1:14" ht="12">
      <c r="A406" s="25">
        <f t="shared" si="18"/>
        <v>20220330200402</v>
      </c>
      <c r="L406" s="5">
        <f t="shared" si="19"/>
      </c>
      <c r="N406" s="5">
        <f t="shared" si="20"/>
      </c>
    </row>
    <row r="407" spans="1:14" ht="12">
      <c r="A407" s="25">
        <f t="shared" si="18"/>
        <v>20220330200403</v>
      </c>
      <c r="L407" s="5">
        <f t="shared" si="19"/>
      </c>
      <c r="N407" s="5">
        <f t="shared" si="20"/>
      </c>
    </row>
    <row r="408" spans="1:14" ht="12">
      <c r="A408" s="25">
        <f t="shared" si="18"/>
        <v>20220330200404</v>
      </c>
      <c r="L408" s="5">
        <f t="shared" si="19"/>
      </c>
      <c r="N408" s="5">
        <f t="shared" si="20"/>
      </c>
    </row>
    <row r="409" spans="1:14" ht="12">
      <c r="A409" s="25">
        <f t="shared" si="18"/>
        <v>20220330200405</v>
      </c>
      <c r="L409" s="5">
        <f t="shared" si="19"/>
      </c>
      <c r="N409" s="5">
        <f t="shared" si="20"/>
      </c>
    </row>
    <row r="410" spans="1:14" ht="12">
      <c r="A410" s="25">
        <f t="shared" si="18"/>
        <v>20220330200406</v>
      </c>
      <c r="L410" s="5">
        <f t="shared" si="19"/>
      </c>
      <c r="N410" s="5">
        <f t="shared" si="20"/>
      </c>
    </row>
    <row r="411" spans="1:14" ht="12">
      <c r="A411" s="25">
        <f t="shared" si="18"/>
        <v>20220330200407</v>
      </c>
      <c r="L411" s="5">
        <f t="shared" si="19"/>
      </c>
      <c r="N411" s="5">
        <f t="shared" si="20"/>
      </c>
    </row>
    <row r="412" spans="1:14" ht="12">
      <c r="A412" s="25">
        <f t="shared" si="18"/>
        <v>20220330200408</v>
      </c>
      <c r="L412" s="5">
        <f t="shared" si="19"/>
      </c>
      <c r="N412" s="5">
        <f t="shared" si="20"/>
      </c>
    </row>
    <row r="413" spans="1:14" ht="12">
      <c r="A413" s="25">
        <f t="shared" si="18"/>
        <v>20220330200409</v>
      </c>
      <c r="L413" s="5">
        <f t="shared" si="19"/>
      </c>
      <c r="N413" s="5">
        <f t="shared" si="20"/>
      </c>
    </row>
    <row r="414" spans="1:14" ht="12">
      <c r="A414" s="25">
        <f t="shared" si="18"/>
        <v>20220330200410</v>
      </c>
      <c r="L414" s="5">
        <f t="shared" si="19"/>
      </c>
      <c r="N414" s="5">
        <f t="shared" si="20"/>
      </c>
    </row>
    <row r="415" spans="1:14" ht="12">
      <c r="A415" s="25">
        <f t="shared" si="18"/>
        <v>20220330200411</v>
      </c>
      <c r="L415" s="5">
        <f t="shared" si="19"/>
      </c>
      <c r="N415" s="5">
        <f t="shared" si="20"/>
      </c>
    </row>
    <row r="416" spans="1:14" ht="12">
      <c r="A416" s="25">
        <f t="shared" si="18"/>
        <v>20220330200412</v>
      </c>
      <c r="L416" s="5">
        <f t="shared" si="19"/>
      </c>
      <c r="N416" s="5">
        <f t="shared" si="20"/>
      </c>
    </row>
    <row r="417" spans="1:14" ht="12">
      <c r="A417" s="25">
        <f t="shared" si="18"/>
        <v>20220330200413</v>
      </c>
      <c r="L417" s="5">
        <f t="shared" si="19"/>
      </c>
      <c r="N417" s="5">
        <f t="shared" si="20"/>
      </c>
    </row>
    <row r="418" spans="1:14" ht="12">
      <c r="A418" s="25">
        <f t="shared" si="18"/>
        <v>20220330200414</v>
      </c>
      <c r="L418" s="5">
        <f t="shared" si="19"/>
      </c>
      <c r="N418" s="5">
        <f t="shared" si="20"/>
      </c>
    </row>
    <row r="419" spans="1:14" ht="12">
      <c r="A419" s="25">
        <f t="shared" si="18"/>
        <v>20220330200415</v>
      </c>
      <c r="L419" s="5">
        <f t="shared" si="19"/>
      </c>
      <c r="N419" s="5">
        <f t="shared" si="20"/>
      </c>
    </row>
    <row r="420" spans="1:14" ht="12">
      <c r="A420" s="25">
        <f t="shared" si="18"/>
        <v>20220330200416</v>
      </c>
      <c r="L420" s="5">
        <f t="shared" si="19"/>
      </c>
      <c r="N420" s="5">
        <f t="shared" si="20"/>
      </c>
    </row>
    <row r="421" spans="1:14" ht="12">
      <c r="A421" s="25">
        <f t="shared" si="18"/>
        <v>20220330200417</v>
      </c>
      <c r="L421" s="5">
        <f t="shared" si="19"/>
      </c>
      <c r="N421" s="5">
        <f t="shared" si="20"/>
      </c>
    </row>
    <row r="422" spans="1:14" ht="12">
      <c r="A422" s="25">
        <f t="shared" si="18"/>
        <v>20220330200418</v>
      </c>
      <c r="L422" s="5">
        <f t="shared" si="19"/>
      </c>
      <c r="N422" s="5">
        <f t="shared" si="20"/>
      </c>
    </row>
    <row r="423" spans="1:14" ht="12">
      <c r="A423" s="25">
        <f t="shared" si="18"/>
        <v>20220330200419</v>
      </c>
      <c r="L423" s="5">
        <f t="shared" si="19"/>
      </c>
      <c r="N423" s="5">
        <f t="shared" si="20"/>
      </c>
    </row>
    <row r="424" spans="1:14" ht="12">
      <c r="A424" s="25">
        <f t="shared" si="18"/>
        <v>20220330200420</v>
      </c>
      <c r="L424" s="5">
        <f t="shared" si="19"/>
      </c>
      <c r="N424" s="5">
        <f t="shared" si="20"/>
      </c>
    </row>
    <row r="425" spans="1:14" ht="12">
      <c r="A425" s="25">
        <f t="shared" si="18"/>
        <v>20220330200421</v>
      </c>
      <c r="L425" s="5">
        <f t="shared" si="19"/>
      </c>
      <c r="N425" s="5">
        <f t="shared" si="20"/>
      </c>
    </row>
    <row r="426" spans="1:14" ht="12">
      <c r="A426" s="25">
        <f t="shared" si="18"/>
        <v>20220330200422</v>
      </c>
      <c r="L426" s="5">
        <f t="shared" si="19"/>
      </c>
      <c r="N426" s="5">
        <f t="shared" si="20"/>
      </c>
    </row>
    <row r="427" spans="1:14" ht="12">
      <c r="A427" s="25">
        <f t="shared" si="18"/>
        <v>20220330200423</v>
      </c>
      <c r="L427" s="5">
        <f t="shared" si="19"/>
      </c>
      <c r="N427" s="5">
        <f t="shared" si="20"/>
      </c>
    </row>
    <row r="428" spans="1:14" ht="12">
      <c r="A428" s="25">
        <f t="shared" si="18"/>
        <v>20220330200424</v>
      </c>
      <c r="L428" s="5">
        <f t="shared" si="19"/>
      </c>
      <c r="N428" s="5">
        <f t="shared" si="20"/>
      </c>
    </row>
    <row r="429" spans="1:14" ht="12">
      <c r="A429" s="25">
        <f t="shared" si="18"/>
        <v>20220330200425</v>
      </c>
      <c r="L429" s="5">
        <f t="shared" si="19"/>
      </c>
      <c r="N429" s="5">
        <f t="shared" si="20"/>
      </c>
    </row>
    <row r="430" spans="1:14" ht="12">
      <c r="A430" s="25">
        <f t="shared" si="18"/>
        <v>20220330200426</v>
      </c>
      <c r="L430" s="5">
        <f t="shared" si="19"/>
      </c>
      <c r="N430" s="5">
        <f t="shared" si="20"/>
      </c>
    </row>
    <row r="431" spans="1:14" ht="12">
      <c r="A431" s="25">
        <f t="shared" si="18"/>
        <v>20220330200427</v>
      </c>
      <c r="L431" s="5">
        <f t="shared" si="19"/>
      </c>
      <c r="N431" s="5">
        <f t="shared" si="20"/>
      </c>
    </row>
    <row r="432" spans="1:14" ht="12">
      <c r="A432" s="25">
        <f t="shared" si="18"/>
        <v>20220330200428</v>
      </c>
      <c r="L432" s="5">
        <f t="shared" si="19"/>
      </c>
      <c r="N432" s="5">
        <f t="shared" si="20"/>
      </c>
    </row>
    <row r="433" spans="1:14" ht="12">
      <c r="A433" s="25">
        <f t="shared" si="18"/>
        <v>20220330200429</v>
      </c>
      <c r="L433" s="5">
        <f t="shared" si="19"/>
      </c>
      <c r="N433" s="5">
        <f t="shared" si="20"/>
      </c>
    </row>
    <row r="434" spans="1:14" ht="12">
      <c r="A434" s="25">
        <f t="shared" si="18"/>
        <v>20220330200430</v>
      </c>
      <c r="L434" s="5">
        <f t="shared" si="19"/>
      </c>
      <c r="N434" s="5">
        <f t="shared" si="20"/>
      </c>
    </row>
    <row r="435" spans="1:14" ht="12">
      <c r="A435" s="25">
        <f t="shared" si="18"/>
        <v>20220330200431</v>
      </c>
      <c r="L435" s="5">
        <f t="shared" si="19"/>
      </c>
      <c r="N435" s="5">
        <f t="shared" si="20"/>
      </c>
    </row>
    <row r="436" spans="1:14" ht="12">
      <c r="A436" s="25">
        <f t="shared" si="18"/>
        <v>20220330200432</v>
      </c>
      <c r="L436" s="5">
        <f t="shared" si="19"/>
      </c>
      <c r="N436" s="5">
        <f t="shared" si="20"/>
      </c>
    </row>
    <row r="437" spans="1:14" ht="12">
      <c r="A437" s="25">
        <f t="shared" si="18"/>
        <v>20220330200433</v>
      </c>
      <c r="L437" s="5">
        <f t="shared" si="19"/>
      </c>
      <c r="N437" s="5">
        <f t="shared" si="20"/>
      </c>
    </row>
    <row r="438" spans="1:14" ht="12">
      <c r="A438" s="25">
        <f t="shared" si="18"/>
        <v>20220330200434</v>
      </c>
      <c r="L438" s="5">
        <f t="shared" si="19"/>
      </c>
      <c r="N438" s="5">
        <f t="shared" si="20"/>
      </c>
    </row>
    <row r="439" spans="1:14" ht="12">
      <c r="A439" s="25">
        <f t="shared" si="18"/>
        <v>20220330200435</v>
      </c>
      <c r="L439" s="5">
        <f t="shared" si="19"/>
      </c>
      <c r="N439" s="5">
        <f t="shared" si="20"/>
      </c>
    </row>
    <row r="440" spans="1:14" ht="12">
      <c r="A440" s="25">
        <f t="shared" si="18"/>
        <v>20220330200436</v>
      </c>
      <c r="L440" s="5">
        <f t="shared" si="19"/>
      </c>
      <c r="N440" s="5">
        <f t="shared" si="20"/>
      </c>
    </row>
    <row r="441" spans="1:14" ht="12">
      <c r="A441" s="25">
        <f t="shared" si="18"/>
        <v>20220330200437</v>
      </c>
      <c r="L441" s="5">
        <f t="shared" si="19"/>
      </c>
      <c r="N441" s="5">
        <f t="shared" si="20"/>
      </c>
    </row>
    <row r="442" spans="1:14" ht="12">
      <c r="A442" s="25">
        <f t="shared" si="18"/>
        <v>20220330200438</v>
      </c>
      <c r="L442" s="5">
        <f t="shared" si="19"/>
      </c>
      <c r="N442" s="5">
        <f t="shared" si="20"/>
      </c>
    </row>
    <row r="443" spans="1:14" ht="12">
      <c r="A443" s="25">
        <f t="shared" si="18"/>
        <v>20220330200439</v>
      </c>
      <c r="L443" s="5">
        <f t="shared" si="19"/>
      </c>
      <c r="N443" s="5">
        <f t="shared" si="20"/>
      </c>
    </row>
    <row r="444" spans="1:14" ht="12">
      <c r="A444" s="25">
        <f t="shared" si="18"/>
        <v>20220330200440</v>
      </c>
      <c r="L444" s="5">
        <f t="shared" si="19"/>
      </c>
      <c r="N444" s="5">
        <f t="shared" si="20"/>
      </c>
    </row>
    <row r="445" spans="1:14" ht="12">
      <c r="A445" s="25">
        <f t="shared" si="18"/>
        <v>20220330200441</v>
      </c>
      <c r="L445" s="5">
        <f t="shared" si="19"/>
      </c>
      <c r="N445" s="5">
        <f t="shared" si="20"/>
      </c>
    </row>
    <row r="446" spans="1:14" ht="12">
      <c r="A446" s="25">
        <f t="shared" si="18"/>
        <v>20220330200442</v>
      </c>
      <c r="L446" s="5">
        <f t="shared" si="19"/>
      </c>
      <c r="N446" s="5">
        <f t="shared" si="20"/>
      </c>
    </row>
    <row r="447" spans="1:14" ht="12">
      <c r="A447" s="25">
        <f t="shared" si="18"/>
        <v>20220330200443</v>
      </c>
      <c r="L447" s="5">
        <f t="shared" si="19"/>
      </c>
      <c r="N447" s="5">
        <f t="shared" si="20"/>
      </c>
    </row>
    <row r="448" spans="1:14" ht="12">
      <c r="A448" s="25">
        <f t="shared" si="18"/>
        <v>20220330200444</v>
      </c>
      <c r="L448" s="5">
        <f t="shared" si="19"/>
      </c>
      <c r="N448" s="5">
        <f t="shared" si="20"/>
      </c>
    </row>
    <row r="449" spans="1:14" ht="12">
      <c r="A449" s="25">
        <f t="shared" si="18"/>
        <v>20220330200445</v>
      </c>
      <c r="L449" s="5">
        <f t="shared" si="19"/>
      </c>
      <c r="N449" s="5">
        <f t="shared" si="20"/>
      </c>
    </row>
    <row r="450" spans="1:14" ht="12">
      <c r="A450" s="25">
        <f t="shared" si="18"/>
        <v>20220330200446</v>
      </c>
      <c r="L450" s="5">
        <f t="shared" si="19"/>
      </c>
      <c r="N450" s="5">
        <f t="shared" si="20"/>
      </c>
    </row>
    <row r="451" spans="1:14" ht="12">
      <c r="A451" s="25">
        <f t="shared" si="18"/>
        <v>20220330200447</v>
      </c>
      <c r="L451" s="5">
        <f t="shared" si="19"/>
      </c>
      <c r="N451" s="5">
        <f t="shared" si="20"/>
      </c>
    </row>
    <row r="452" spans="1:14" ht="12">
      <c r="A452" s="25">
        <f t="shared" si="18"/>
        <v>20220330200448</v>
      </c>
      <c r="L452" s="5">
        <f t="shared" si="19"/>
      </c>
      <c r="N452" s="5">
        <f t="shared" si="20"/>
      </c>
    </row>
    <row r="453" spans="1:14" ht="12">
      <c r="A453" s="25">
        <f t="shared" si="18"/>
        <v>20220330200449</v>
      </c>
      <c r="L453" s="5">
        <f t="shared" si="19"/>
      </c>
      <c r="N453" s="5">
        <f t="shared" si="20"/>
      </c>
    </row>
    <row r="454" spans="1:14" ht="12">
      <c r="A454" s="25">
        <f aca="true" t="shared" si="21" ref="A454:A517">$B$3*10000000+200000+ROW()-4</f>
        <v>20220330200450</v>
      </c>
      <c r="L454" s="5">
        <f aca="true" t="shared" si="22" ref="L454:L517">IF(N(B454)=0,"",IF(INT(B454)=1,"GOOD",IF(INT(B454)=2,"PASS",IF(INT(B454)=3,IF(B454&lt;3.3,"",IF(B454&lt;3.5,"PASS2","SPARE")),IF(INT(B454)=4,"FAIL","")))))</f>
      </c>
      <c r="N454" s="5">
        <f aca="true" t="shared" si="23" ref="N454:N517">IF(N(B454)&gt;0,IF(INT(B454)&lt;4,IF(MOD(B454,1)&lt;0.1,"",IF(MOD(B454,0.1)&lt;0.005,IF(MOD(B454,0.2)&lt;0.01,"B5/B6","ANY"),"B6")),""),"")</f>
      </c>
    </row>
    <row r="455" spans="1:14" ht="12">
      <c r="A455" s="25">
        <f t="shared" si="21"/>
        <v>20220330200451</v>
      </c>
      <c r="L455" s="5">
        <f t="shared" si="22"/>
      </c>
      <c r="N455" s="5">
        <f t="shared" si="23"/>
      </c>
    </row>
    <row r="456" spans="1:14" ht="12">
      <c r="A456" s="25">
        <f t="shared" si="21"/>
        <v>20220330200452</v>
      </c>
      <c r="L456" s="5">
        <f t="shared" si="22"/>
      </c>
      <c r="N456" s="5">
        <f t="shared" si="23"/>
      </c>
    </row>
    <row r="457" spans="1:14" ht="12">
      <c r="A457" s="25">
        <f t="shared" si="21"/>
        <v>20220330200453</v>
      </c>
      <c r="L457" s="5">
        <f t="shared" si="22"/>
      </c>
      <c r="N457" s="5">
        <f t="shared" si="23"/>
      </c>
    </row>
    <row r="458" spans="1:14" ht="12">
      <c r="A458" s="25">
        <f t="shared" si="21"/>
        <v>20220330200454</v>
      </c>
      <c r="L458" s="5">
        <f t="shared" si="22"/>
      </c>
      <c r="N458" s="5">
        <f t="shared" si="23"/>
      </c>
    </row>
    <row r="459" spans="1:14" ht="12">
      <c r="A459" s="25">
        <f t="shared" si="21"/>
        <v>20220330200455</v>
      </c>
      <c r="L459" s="5">
        <f t="shared" si="22"/>
      </c>
      <c r="N459" s="5">
        <f t="shared" si="23"/>
      </c>
    </row>
    <row r="460" spans="1:14" ht="12">
      <c r="A460" s="25">
        <f t="shared" si="21"/>
        <v>20220330200456</v>
      </c>
      <c r="L460" s="5">
        <f t="shared" si="22"/>
      </c>
      <c r="N460" s="5">
        <f t="shared" si="23"/>
      </c>
    </row>
    <row r="461" spans="1:14" ht="12">
      <c r="A461" s="25">
        <f t="shared" si="21"/>
        <v>20220330200457</v>
      </c>
      <c r="L461" s="5">
        <f t="shared" si="22"/>
      </c>
      <c r="N461" s="5">
        <f t="shared" si="23"/>
      </c>
    </row>
    <row r="462" spans="1:14" ht="12">
      <c r="A462" s="25">
        <f t="shared" si="21"/>
        <v>20220330200458</v>
      </c>
      <c r="L462" s="5">
        <f t="shared" si="22"/>
      </c>
      <c r="N462" s="5">
        <f t="shared" si="23"/>
      </c>
    </row>
    <row r="463" spans="1:14" ht="12">
      <c r="A463" s="25">
        <f t="shared" si="21"/>
        <v>20220330200459</v>
      </c>
      <c r="L463" s="5">
        <f t="shared" si="22"/>
      </c>
      <c r="N463" s="5">
        <f t="shared" si="23"/>
      </c>
    </row>
    <row r="464" spans="1:14" ht="12">
      <c r="A464" s="25">
        <f t="shared" si="21"/>
        <v>20220330200460</v>
      </c>
      <c r="L464" s="5">
        <f t="shared" si="22"/>
      </c>
      <c r="N464" s="5">
        <f t="shared" si="23"/>
      </c>
    </row>
    <row r="465" spans="1:14" ht="12">
      <c r="A465" s="25">
        <f t="shared" si="21"/>
        <v>20220330200461</v>
      </c>
      <c r="L465" s="5">
        <f t="shared" si="22"/>
      </c>
      <c r="N465" s="5">
        <f t="shared" si="23"/>
      </c>
    </row>
    <row r="466" spans="1:14" ht="12">
      <c r="A466" s="25">
        <f t="shared" si="21"/>
        <v>20220330200462</v>
      </c>
      <c r="L466" s="5">
        <f t="shared" si="22"/>
      </c>
      <c r="N466" s="5">
        <f t="shared" si="23"/>
      </c>
    </row>
    <row r="467" spans="1:14" ht="12">
      <c r="A467" s="25">
        <f t="shared" si="21"/>
        <v>20220330200463</v>
      </c>
      <c r="L467" s="5">
        <f t="shared" si="22"/>
      </c>
      <c r="N467" s="5">
        <f t="shared" si="23"/>
      </c>
    </row>
    <row r="468" spans="1:14" ht="12">
      <c r="A468" s="25">
        <f t="shared" si="21"/>
        <v>20220330200464</v>
      </c>
      <c r="L468" s="5">
        <f t="shared" si="22"/>
      </c>
      <c r="N468" s="5">
        <f t="shared" si="23"/>
      </c>
    </row>
    <row r="469" spans="1:14" ht="12">
      <c r="A469" s="25">
        <f t="shared" si="21"/>
        <v>20220330200465</v>
      </c>
      <c r="L469" s="5">
        <f t="shared" si="22"/>
      </c>
      <c r="N469" s="5">
        <f t="shared" si="23"/>
      </c>
    </row>
    <row r="470" spans="1:14" ht="12">
      <c r="A470" s="25">
        <f t="shared" si="21"/>
        <v>20220330200466</v>
      </c>
      <c r="L470" s="5">
        <f t="shared" si="22"/>
      </c>
      <c r="N470" s="5">
        <f t="shared" si="23"/>
      </c>
    </row>
    <row r="471" spans="1:14" ht="12">
      <c r="A471" s="25">
        <f t="shared" si="21"/>
        <v>20220330200467</v>
      </c>
      <c r="L471" s="5">
        <f t="shared" si="22"/>
      </c>
      <c r="N471" s="5">
        <f t="shared" si="23"/>
      </c>
    </row>
    <row r="472" spans="1:14" ht="12">
      <c r="A472" s="25">
        <f t="shared" si="21"/>
        <v>20220330200468</v>
      </c>
      <c r="L472" s="5">
        <f t="shared" si="22"/>
      </c>
      <c r="N472" s="5">
        <f t="shared" si="23"/>
      </c>
    </row>
    <row r="473" spans="1:14" ht="12">
      <c r="A473" s="25">
        <f t="shared" si="21"/>
        <v>20220330200469</v>
      </c>
      <c r="L473" s="5">
        <f t="shared" si="22"/>
      </c>
      <c r="N473" s="5">
        <f t="shared" si="23"/>
      </c>
    </row>
    <row r="474" spans="1:14" ht="12">
      <c r="A474" s="25">
        <f t="shared" si="21"/>
        <v>20220330200470</v>
      </c>
      <c r="L474" s="5">
        <f t="shared" si="22"/>
      </c>
      <c r="N474" s="5">
        <f t="shared" si="23"/>
      </c>
    </row>
    <row r="475" spans="1:14" ht="12">
      <c r="A475" s="25">
        <f t="shared" si="21"/>
        <v>20220330200471</v>
      </c>
      <c r="L475" s="5">
        <f t="shared" si="22"/>
      </c>
      <c r="N475" s="5">
        <f t="shared" si="23"/>
      </c>
    </row>
    <row r="476" spans="1:14" ht="12">
      <c r="A476" s="25">
        <f t="shared" si="21"/>
        <v>20220330200472</v>
      </c>
      <c r="L476" s="5">
        <f t="shared" si="22"/>
      </c>
      <c r="N476" s="5">
        <f t="shared" si="23"/>
      </c>
    </row>
    <row r="477" spans="1:14" ht="12">
      <c r="A477" s="25">
        <f t="shared" si="21"/>
        <v>20220330200473</v>
      </c>
      <c r="L477" s="5">
        <f t="shared" si="22"/>
      </c>
      <c r="N477" s="5">
        <f t="shared" si="23"/>
      </c>
    </row>
    <row r="478" spans="1:14" ht="12">
      <c r="A478" s="25">
        <f t="shared" si="21"/>
        <v>20220330200474</v>
      </c>
      <c r="L478" s="5">
        <f t="shared" si="22"/>
      </c>
      <c r="N478" s="5">
        <f t="shared" si="23"/>
      </c>
    </row>
    <row r="479" spans="1:14" ht="12">
      <c r="A479" s="25">
        <f t="shared" si="21"/>
        <v>20220330200475</v>
      </c>
      <c r="L479" s="5">
        <f t="shared" si="22"/>
      </c>
      <c r="N479" s="5">
        <f t="shared" si="23"/>
      </c>
    </row>
    <row r="480" spans="1:14" ht="12">
      <c r="A480" s="25">
        <f t="shared" si="21"/>
        <v>20220330200476</v>
      </c>
      <c r="L480" s="5">
        <f t="shared" si="22"/>
      </c>
      <c r="N480" s="5">
        <f t="shared" si="23"/>
      </c>
    </row>
    <row r="481" spans="1:14" ht="12">
      <c r="A481" s="25">
        <f t="shared" si="21"/>
        <v>20220330200477</v>
      </c>
      <c r="L481" s="5">
        <f t="shared" si="22"/>
      </c>
      <c r="N481" s="5">
        <f t="shared" si="23"/>
      </c>
    </row>
    <row r="482" spans="1:14" ht="12">
      <c r="A482" s="25">
        <f t="shared" si="21"/>
        <v>20220330200478</v>
      </c>
      <c r="L482" s="5">
        <f t="shared" si="22"/>
      </c>
      <c r="N482" s="5">
        <f t="shared" si="23"/>
      </c>
    </row>
    <row r="483" spans="1:14" ht="12">
      <c r="A483" s="25">
        <f t="shared" si="21"/>
        <v>20220330200479</v>
      </c>
      <c r="L483" s="5">
        <f t="shared" si="22"/>
      </c>
      <c r="N483" s="5">
        <f t="shared" si="23"/>
      </c>
    </row>
    <row r="484" spans="1:14" ht="12">
      <c r="A484" s="25">
        <f t="shared" si="21"/>
        <v>20220330200480</v>
      </c>
      <c r="L484" s="5">
        <f t="shared" si="22"/>
      </c>
      <c r="N484" s="5">
        <f t="shared" si="23"/>
      </c>
    </row>
    <row r="485" spans="1:14" ht="12">
      <c r="A485" s="25">
        <f t="shared" si="21"/>
        <v>20220330200481</v>
      </c>
      <c r="L485" s="5">
        <f t="shared" si="22"/>
      </c>
      <c r="N485" s="5">
        <f t="shared" si="23"/>
      </c>
    </row>
    <row r="486" spans="1:14" ht="12">
      <c r="A486" s="25">
        <f t="shared" si="21"/>
        <v>20220330200482</v>
      </c>
      <c r="L486" s="5">
        <f t="shared" si="22"/>
      </c>
      <c r="N486" s="5">
        <f t="shared" si="23"/>
      </c>
    </row>
    <row r="487" spans="1:14" ht="12">
      <c r="A487" s="25">
        <f t="shared" si="21"/>
        <v>20220330200483</v>
      </c>
      <c r="L487" s="5">
        <f t="shared" si="22"/>
      </c>
      <c r="N487" s="5">
        <f t="shared" si="23"/>
      </c>
    </row>
    <row r="488" spans="1:14" ht="12">
      <c r="A488" s="25">
        <f t="shared" si="21"/>
        <v>20220330200484</v>
      </c>
      <c r="L488" s="5">
        <f t="shared" si="22"/>
      </c>
      <c r="N488" s="5">
        <f t="shared" si="23"/>
      </c>
    </row>
    <row r="489" spans="1:14" ht="12">
      <c r="A489" s="25">
        <f t="shared" si="21"/>
        <v>20220330200485</v>
      </c>
      <c r="L489" s="5">
        <f t="shared" si="22"/>
      </c>
      <c r="N489" s="5">
        <f t="shared" si="23"/>
      </c>
    </row>
    <row r="490" spans="1:14" ht="12">
      <c r="A490" s="25">
        <f t="shared" si="21"/>
        <v>20220330200486</v>
      </c>
      <c r="L490" s="5">
        <f t="shared" si="22"/>
      </c>
      <c r="N490" s="5">
        <f t="shared" si="23"/>
      </c>
    </row>
    <row r="491" spans="1:14" ht="12">
      <c r="A491" s="25">
        <f t="shared" si="21"/>
        <v>20220330200487</v>
      </c>
      <c r="L491" s="5">
        <f t="shared" si="22"/>
      </c>
      <c r="N491" s="5">
        <f t="shared" si="23"/>
      </c>
    </row>
    <row r="492" spans="1:14" ht="12">
      <c r="A492" s="25">
        <f t="shared" si="21"/>
        <v>20220330200488</v>
      </c>
      <c r="L492" s="5">
        <f t="shared" si="22"/>
      </c>
      <c r="N492" s="5">
        <f t="shared" si="23"/>
      </c>
    </row>
    <row r="493" spans="1:14" ht="12">
      <c r="A493" s="25">
        <f t="shared" si="21"/>
        <v>20220330200489</v>
      </c>
      <c r="L493" s="5">
        <f t="shared" si="22"/>
      </c>
      <c r="N493" s="5">
        <f t="shared" si="23"/>
      </c>
    </row>
    <row r="494" spans="1:14" ht="12">
      <c r="A494" s="25">
        <f t="shared" si="21"/>
        <v>20220330200490</v>
      </c>
      <c r="L494" s="5">
        <f t="shared" si="22"/>
      </c>
      <c r="N494" s="5">
        <f t="shared" si="23"/>
      </c>
    </row>
    <row r="495" spans="1:14" ht="12">
      <c r="A495" s="25">
        <f t="shared" si="21"/>
        <v>20220330200491</v>
      </c>
      <c r="L495" s="5">
        <f t="shared" si="22"/>
      </c>
      <c r="N495" s="5">
        <f t="shared" si="23"/>
      </c>
    </row>
    <row r="496" spans="1:14" ht="12">
      <c r="A496" s="25">
        <f t="shared" si="21"/>
        <v>20220330200492</v>
      </c>
      <c r="L496" s="5">
        <f t="shared" si="22"/>
      </c>
      <c r="N496" s="5">
        <f t="shared" si="23"/>
      </c>
    </row>
    <row r="497" spans="1:14" ht="12">
      <c r="A497" s="25">
        <f t="shared" si="21"/>
        <v>20220330200493</v>
      </c>
      <c r="L497" s="5">
        <f t="shared" si="22"/>
      </c>
      <c r="N497" s="5">
        <f t="shared" si="23"/>
      </c>
    </row>
    <row r="498" spans="1:14" ht="12">
      <c r="A498" s="25">
        <f t="shared" si="21"/>
        <v>20220330200494</v>
      </c>
      <c r="L498" s="5">
        <f t="shared" si="22"/>
      </c>
      <c r="N498" s="5">
        <f t="shared" si="23"/>
      </c>
    </row>
    <row r="499" spans="1:14" ht="12">
      <c r="A499" s="25">
        <f t="shared" si="21"/>
        <v>20220330200495</v>
      </c>
      <c r="L499" s="5">
        <f t="shared" si="22"/>
      </c>
      <c r="N499" s="5">
        <f t="shared" si="23"/>
      </c>
    </row>
    <row r="500" spans="1:14" ht="12">
      <c r="A500" s="25">
        <f t="shared" si="21"/>
        <v>20220330200496</v>
      </c>
      <c r="L500" s="5">
        <f t="shared" si="22"/>
      </c>
      <c r="N500" s="5">
        <f t="shared" si="23"/>
      </c>
    </row>
    <row r="501" spans="1:14" ht="12">
      <c r="A501" s="25">
        <f t="shared" si="21"/>
        <v>20220330200497</v>
      </c>
      <c r="L501" s="5">
        <f t="shared" si="22"/>
      </c>
      <c r="N501" s="5">
        <f t="shared" si="23"/>
      </c>
    </row>
    <row r="502" spans="1:14" ht="12">
      <c r="A502" s="25">
        <f t="shared" si="21"/>
        <v>20220330200498</v>
      </c>
      <c r="L502" s="5">
        <f t="shared" si="22"/>
      </c>
      <c r="N502" s="5">
        <f t="shared" si="23"/>
      </c>
    </row>
    <row r="503" spans="1:14" ht="12">
      <c r="A503" s="25">
        <f t="shared" si="21"/>
        <v>20220330200499</v>
      </c>
      <c r="L503" s="5">
        <f t="shared" si="22"/>
      </c>
      <c r="N503" s="5">
        <f t="shared" si="23"/>
      </c>
    </row>
    <row r="504" spans="1:14" ht="12">
      <c r="A504" s="25">
        <f t="shared" si="21"/>
        <v>20220330200500</v>
      </c>
      <c r="L504" s="5">
        <f t="shared" si="22"/>
      </c>
      <c r="N504" s="5">
        <f t="shared" si="23"/>
      </c>
    </row>
    <row r="505" spans="1:14" ht="12">
      <c r="A505" s="25">
        <f t="shared" si="21"/>
        <v>20220330200501</v>
      </c>
      <c r="L505" s="5">
        <f t="shared" si="22"/>
      </c>
      <c r="N505" s="5">
        <f t="shared" si="23"/>
      </c>
    </row>
    <row r="506" spans="1:14" ht="12">
      <c r="A506" s="25">
        <f t="shared" si="21"/>
        <v>20220330200502</v>
      </c>
      <c r="L506" s="5">
        <f t="shared" si="22"/>
      </c>
      <c r="N506" s="5">
        <f t="shared" si="23"/>
      </c>
    </row>
    <row r="507" spans="1:14" ht="12">
      <c r="A507" s="25">
        <f t="shared" si="21"/>
        <v>20220330200503</v>
      </c>
      <c r="L507" s="5">
        <f t="shared" si="22"/>
      </c>
      <c r="N507" s="5">
        <f t="shared" si="23"/>
      </c>
    </row>
    <row r="508" spans="1:14" ht="12">
      <c r="A508" s="25">
        <f t="shared" si="21"/>
        <v>20220330200504</v>
      </c>
      <c r="L508" s="5">
        <f t="shared" si="22"/>
      </c>
      <c r="N508" s="5">
        <f t="shared" si="23"/>
      </c>
    </row>
    <row r="509" spans="1:14" ht="12">
      <c r="A509" s="25">
        <f t="shared" si="21"/>
        <v>20220330200505</v>
      </c>
      <c r="L509" s="5">
        <f t="shared" si="22"/>
      </c>
      <c r="N509" s="5">
        <f t="shared" si="23"/>
      </c>
    </row>
    <row r="510" spans="1:14" ht="12">
      <c r="A510" s="25">
        <f t="shared" si="21"/>
        <v>20220330200506</v>
      </c>
      <c r="L510" s="5">
        <f t="shared" si="22"/>
      </c>
      <c r="N510" s="5">
        <f t="shared" si="23"/>
      </c>
    </row>
    <row r="511" spans="1:14" ht="12">
      <c r="A511" s="25">
        <f t="shared" si="21"/>
        <v>20220330200507</v>
      </c>
      <c r="L511" s="5">
        <f t="shared" si="22"/>
      </c>
      <c r="N511" s="5">
        <f t="shared" si="23"/>
      </c>
    </row>
    <row r="512" spans="1:14" ht="12">
      <c r="A512" s="25">
        <f t="shared" si="21"/>
        <v>20220330200508</v>
      </c>
      <c r="L512" s="5">
        <f t="shared" si="22"/>
      </c>
      <c r="N512" s="5">
        <f t="shared" si="23"/>
      </c>
    </row>
    <row r="513" spans="1:14" ht="12">
      <c r="A513" s="25">
        <f t="shared" si="21"/>
        <v>20220330200509</v>
      </c>
      <c r="L513" s="5">
        <f t="shared" si="22"/>
      </c>
      <c r="N513" s="5">
        <f t="shared" si="23"/>
      </c>
    </row>
    <row r="514" spans="1:14" ht="12">
      <c r="A514" s="25">
        <f t="shared" si="21"/>
        <v>20220330200510</v>
      </c>
      <c r="L514" s="5">
        <f t="shared" si="22"/>
      </c>
      <c r="N514" s="5">
        <f t="shared" si="23"/>
      </c>
    </row>
    <row r="515" spans="1:14" ht="12">
      <c r="A515" s="25">
        <f t="shared" si="21"/>
        <v>20220330200511</v>
      </c>
      <c r="L515" s="5">
        <f t="shared" si="22"/>
      </c>
      <c r="N515" s="5">
        <f t="shared" si="23"/>
      </c>
    </row>
    <row r="516" spans="1:14" ht="12">
      <c r="A516" s="25">
        <f t="shared" si="21"/>
        <v>20220330200512</v>
      </c>
      <c r="L516" s="5">
        <f t="shared" si="22"/>
      </c>
      <c r="N516" s="5">
        <f t="shared" si="23"/>
      </c>
    </row>
    <row r="517" spans="1:14" ht="12">
      <c r="A517" s="25">
        <f t="shared" si="21"/>
        <v>20220330200513</v>
      </c>
      <c r="L517" s="5">
        <f t="shared" si="22"/>
      </c>
      <c r="N517" s="5">
        <f t="shared" si="23"/>
      </c>
    </row>
    <row r="518" spans="1:14" ht="12">
      <c r="A518" s="25">
        <f aca="true" t="shared" si="24" ref="A518:A581">$B$3*10000000+200000+ROW()-4</f>
        <v>20220330200514</v>
      </c>
      <c r="L518" s="5">
        <f aca="true" t="shared" si="25" ref="L518:L581">IF(N(B518)=0,"",IF(INT(B518)=1,"GOOD",IF(INT(B518)=2,"PASS",IF(INT(B518)=3,IF(B518&lt;3.3,"",IF(B518&lt;3.5,"PASS2","SPARE")),IF(INT(B518)=4,"FAIL","")))))</f>
      </c>
      <c r="N518" s="5">
        <f aca="true" t="shared" si="26" ref="N518:N581">IF(N(B518)&gt;0,IF(INT(B518)&lt;4,IF(MOD(B518,1)&lt;0.1,"",IF(MOD(B518,0.1)&lt;0.005,IF(MOD(B518,0.2)&lt;0.01,"B5/B6","ANY"),"B6")),""),"")</f>
      </c>
    </row>
    <row r="519" spans="1:14" ht="12">
      <c r="A519" s="25">
        <f t="shared" si="24"/>
        <v>20220330200515</v>
      </c>
      <c r="L519" s="5">
        <f t="shared" si="25"/>
      </c>
      <c r="N519" s="5">
        <f t="shared" si="26"/>
      </c>
    </row>
    <row r="520" spans="1:14" ht="12">
      <c r="A520" s="25">
        <f t="shared" si="24"/>
        <v>20220330200516</v>
      </c>
      <c r="L520" s="5">
        <f t="shared" si="25"/>
      </c>
      <c r="N520" s="5">
        <f t="shared" si="26"/>
      </c>
    </row>
    <row r="521" spans="1:14" ht="12">
      <c r="A521" s="25">
        <f t="shared" si="24"/>
        <v>20220330200517</v>
      </c>
      <c r="L521" s="5">
        <f t="shared" si="25"/>
      </c>
      <c r="N521" s="5">
        <f t="shared" si="26"/>
      </c>
    </row>
    <row r="522" spans="1:14" ht="12">
      <c r="A522" s="25">
        <f t="shared" si="24"/>
        <v>20220330200518</v>
      </c>
      <c r="L522" s="5">
        <f t="shared" si="25"/>
      </c>
      <c r="N522" s="5">
        <f t="shared" si="26"/>
      </c>
    </row>
    <row r="523" spans="1:14" ht="12">
      <c r="A523" s="25">
        <f t="shared" si="24"/>
        <v>20220330200519</v>
      </c>
      <c r="L523" s="5">
        <f t="shared" si="25"/>
      </c>
      <c r="N523" s="5">
        <f t="shared" si="26"/>
      </c>
    </row>
    <row r="524" spans="1:14" ht="12">
      <c r="A524" s="25">
        <f t="shared" si="24"/>
        <v>20220330200520</v>
      </c>
      <c r="L524" s="5">
        <f t="shared" si="25"/>
      </c>
      <c r="N524" s="5">
        <f t="shared" si="26"/>
      </c>
    </row>
    <row r="525" spans="1:14" ht="12">
      <c r="A525" s="25">
        <f t="shared" si="24"/>
        <v>20220330200521</v>
      </c>
      <c r="L525" s="5">
        <f t="shared" si="25"/>
      </c>
      <c r="N525" s="5">
        <f t="shared" si="26"/>
      </c>
    </row>
    <row r="526" spans="1:14" ht="12">
      <c r="A526" s="25">
        <f t="shared" si="24"/>
        <v>20220330200522</v>
      </c>
      <c r="L526" s="5">
        <f t="shared" si="25"/>
      </c>
      <c r="N526" s="5">
        <f t="shared" si="26"/>
      </c>
    </row>
    <row r="527" spans="1:14" ht="12">
      <c r="A527" s="25">
        <f t="shared" si="24"/>
        <v>20220330200523</v>
      </c>
      <c r="L527" s="5">
        <f t="shared" si="25"/>
      </c>
      <c r="N527" s="5">
        <f t="shared" si="26"/>
      </c>
    </row>
    <row r="528" spans="1:14" ht="12">
      <c r="A528" s="25">
        <f t="shared" si="24"/>
        <v>20220330200524</v>
      </c>
      <c r="L528" s="5">
        <f t="shared" si="25"/>
      </c>
      <c r="N528" s="5">
        <f t="shared" si="26"/>
      </c>
    </row>
    <row r="529" spans="1:14" ht="12">
      <c r="A529" s="25">
        <f t="shared" si="24"/>
        <v>20220330200525</v>
      </c>
      <c r="L529" s="5">
        <f t="shared" si="25"/>
      </c>
      <c r="N529" s="5">
        <f t="shared" si="26"/>
      </c>
    </row>
    <row r="530" spans="1:14" ht="12">
      <c r="A530" s="25">
        <f t="shared" si="24"/>
        <v>20220330200526</v>
      </c>
      <c r="L530" s="5">
        <f t="shared" si="25"/>
      </c>
      <c r="N530" s="5">
        <f t="shared" si="26"/>
      </c>
    </row>
    <row r="531" spans="1:14" ht="12">
      <c r="A531" s="25">
        <f t="shared" si="24"/>
        <v>20220330200527</v>
      </c>
      <c r="L531" s="5">
        <f t="shared" si="25"/>
      </c>
      <c r="N531" s="5">
        <f t="shared" si="26"/>
      </c>
    </row>
    <row r="532" spans="1:14" ht="12">
      <c r="A532" s="25">
        <f t="shared" si="24"/>
        <v>20220330200528</v>
      </c>
      <c r="L532" s="5">
        <f t="shared" si="25"/>
      </c>
      <c r="N532" s="5">
        <f t="shared" si="26"/>
      </c>
    </row>
    <row r="533" spans="1:14" ht="12">
      <c r="A533" s="25">
        <f t="shared" si="24"/>
        <v>20220330200529</v>
      </c>
      <c r="L533" s="5">
        <f t="shared" si="25"/>
      </c>
      <c r="N533" s="5">
        <f t="shared" si="26"/>
      </c>
    </row>
    <row r="534" spans="1:14" ht="12">
      <c r="A534" s="25">
        <f t="shared" si="24"/>
        <v>20220330200530</v>
      </c>
      <c r="L534" s="5">
        <f t="shared" si="25"/>
      </c>
      <c r="N534" s="5">
        <f t="shared" si="26"/>
      </c>
    </row>
    <row r="535" spans="1:14" ht="12">
      <c r="A535" s="25">
        <f t="shared" si="24"/>
        <v>20220330200531</v>
      </c>
      <c r="L535" s="5">
        <f t="shared" si="25"/>
      </c>
      <c r="N535" s="5">
        <f t="shared" si="26"/>
      </c>
    </row>
    <row r="536" spans="1:14" ht="12">
      <c r="A536" s="25">
        <f t="shared" si="24"/>
        <v>20220330200532</v>
      </c>
      <c r="L536" s="5">
        <f t="shared" si="25"/>
      </c>
      <c r="N536" s="5">
        <f t="shared" si="26"/>
      </c>
    </row>
    <row r="537" spans="1:14" ht="12">
      <c r="A537" s="25">
        <f t="shared" si="24"/>
        <v>20220330200533</v>
      </c>
      <c r="L537" s="5">
        <f t="shared" si="25"/>
      </c>
      <c r="N537" s="5">
        <f t="shared" si="26"/>
      </c>
    </row>
    <row r="538" spans="1:14" ht="12">
      <c r="A538" s="25">
        <f t="shared" si="24"/>
        <v>20220330200534</v>
      </c>
      <c r="L538" s="5">
        <f t="shared" si="25"/>
      </c>
      <c r="N538" s="5">
        <f t="shared" si="26"/>
      </c>
    </row>
    <row r="539" spans="1:14" ht="12">
      <c r="A539" s="25">
        <f t="shared" si="24"/>
        <v>20220330200535</v>
      </c>
      <c r="L539" s="5">
        <f t="shared" si="25"/>
      </c>
      <c r="N539" s="5">
        <f t="shared" si="26"/>
      </c>
    </row>
    <row r="540" spans="1:14" ht="12">
      <c r="A540" s="25">
        <f t="shared" si="24"/>
        <v>20220330200536</v>
      </c>
      <c r="L540" s="5">
        <f t="shared" si="25"/>
      </c>
      <c r="N540" s="5">
        <f t="shared" si="26"/>
      </c>
    </row>
    <row r="541" spans="1:14" ht="12">
      <c r="A541" s="25">
        <f t="shared" si="24"/>
        <v>20220330200537</v>
      </c>
      <c r="L541" s="5">
        <f t="shared" si="25"/>
      </c>
      <c r="N541" s="5">
        <f t="shared" si="26"/>
      </c>
    </row>
    <row r="542" spans="1:14" ht="12">
      <c r="A542" s="25">
        <f t="shared" si="24"/>
        <v>20220330200538</v>
      </c>
      <c r="L542" s="5">
        <f t="shared" si="25"/>
      </c>
      <c r="N542" s="5">
        <f t="shared" si="26"/>
      </c>
    </row>
    <row r="543" spans="1:14" ht="12">
      <c r="A543" s="25">
        <f t="shared" si="24"/>
        <v>20220330200539</v>
      </c>
      <c r="L543" s="5">
        <f t="shared" si="25"/>
      </c>
      <c r="N543" s="5">
        <f t="shared" si="26"/>
      </c>
    </row>
    <row r="544" spans="1:14" ht="12">
      <c r="A544" s="25">
        <f t="shared" si="24"/>
        <v>20220330200540</v>
      </c>
      <c r="L544" s="5">
        <f t="shared" si="25"/>
      </c>
      <c r="N544" s="5">
        <f t="shared" si="26"/>
      </c>
    </row>
    <row r="545" spans="1:14" ht="12">
      <c r="A545" s="25">
        <f t="shared" si="24"/>
        <v>20220330200541</v>
      </c>
      <c r="L545" s="5">
        <f t="shared" si="25"/>
      </c>
      <c r="N545" s="5">
        <f t="shared" si="26"/>
      </c>
    </row>
    <row r="546" spans="1:14" ht="12">
      <c r="A546" s="25">
        <f t="shared" si="24"/>
        <v>20220330200542</v>
      </c>
      <c r="L546" s="5">
        <f t="shared" si="25"/>
      </c>
      <c r="N546" s="5">
        <f t="shared" si="26"/>
      </c>
    </row>
    <row r="547" spans="1:14" ht="12">
      <c r="A547" s="25">
        <f t="shared" si="24"/>
        <v>20220330200543</v>
      </c>
      <c r="L547" s="5">
        <f t="shared" si="25"/>
      </c>
      <c r="N547" s="5">
        <f t="shared" si="26"/>
      </c>
    </row>
    <row r="548" spans="1:14" ht="12">
      <c r="A548" s="25">
        <f t="shared" si="24"/>
        <v>20220330200544</v>
      </c>
      <c r="L548" s="5">
        <f t="shared" si="25"/>
      </c>
      <c r="N548" s="5">
        <f t="shared" si="26"/>
      </c>
    </row>
    <row r="549" spans="1:14" ht="12">
      <c r="A549" s="25">
        <f t="shared" si="24"/>
        <v>20220330200545</v>
      </c>
      <c r="L549" s="5">
        <f t="shared" si="25"/>
      </c>
      <c r="N549" s="5">
        <f t="shared" si="26"/>
      </c>
    </row>
    <row r="550" spans="1:14" ht="12">
      <c r="A550" s="25">
        <f t="shared" si="24"/>
        <v>20220330200546</v>
      </c>
      <c r="L550" s="5">
        <f t="shared" si="25"/>
      </c>
      <c r="N550" s="5">
        <f t="shared" si="26"/>
      </c>
    </row>
    <row r="551" spans="1:14" ht="12">
      <c r="A551" s="25">
        <f t="shared" si="24"/>
        <v>20220330200547</v>
      </c>
      <c r="L551" s="5">
        <f t="shared" si="25"/>
      </c>
      <c r="N551" s="5">
        <f t="shared" si="26"/>
      </c>
    </row>
    <row r="552" spans="1:14" ht="12">
      <c r="A552" s="25">
        <f t="shared" si="24"/>
        <v>20220330200548</v>
      </c>
      <c r="L552" s="5">
        <f t="shared" si="25"/>
      </c>
      <c r="N552" s="5">
        <f t="shared" si="26"/>
      </c>
    </row>
    <row r="553" spans="1:14" ht="12">
      <c r="A553" s="25">
        <f t="shared" si="24"/>
        <v>20220330200549</v>
      </c>
      <c r="L553" s="5">
        <f t="shared" si="25"/>
      </c>
      <c r="N553" s="5">
        <f t="shared" si="26"/>
      </c>
    </row>
    <row r="554" spans="1:14" ht="12">
      <c r="A554" s="25">
        <f t="shared" si="24"/>
        <v>20220330200550</v>
      </c>
      <c r="L554" s="5">
        <f t="shared" si="25"/>
      </c>
      <c r="N554" s="5">
        <f t="shared" si="26"/>
      </c>
    </row>
    <row r="555" spans="1:14" ht="12">
      <c r="A555" s="25">
        <f t="shared" si="24"/>
        <v>20220330200551</v>
      </c>
      <c r="L555" s="5">
        <f t="shared" si="25"/>
      </c>
      <c r="N555" s="5">
        <f t="shared" si="26"/>
      </c>
    </row>
    <row r="556" spans="1:14" ht="12">
      <c r="A556" s="25">
        <f t="shared" si="24"/>
        <v>20220330200552</v>
      </c>
      <c r="L556" s="5">
        <f t="shared" si="25"/>
      </c>
      <c r="N556" s="5">
        <f t="shared" si="26"/>
      </c>
    </row>
    <row r="557" spans="1:14" ht="12">
      <c r="A557" s="25">
        <f t="shared" si="24"/>
        <v>20220330200553</v>
      </c>
      <c r="L557" s="5">
        <f t="shared" si="25"/>
      </c>
      <c r="N557" s="5">
        <f t="shared" si="26"/>
      </c>
    </row>
    <row r="558" spans="1:14" ht="12">
      <c r="A558" s="25">
        <f t="shared" si="24"/>
        <v>20220330200554</v>
      </c>
      <c r="L558" s="5">
        <f t="shared" si="25"/>
      </c>
      <c r="N558" s="5">
        <f t="shared" si="26"/>
      </c>
    </row>
    <row r="559" spans="1:14" ht="12">
      <c r="A559" s="25">
        <f t="shared" si="24"/>
        <v>20220330200555</v>
      </c>
      <c r="L559" s="5">
        <f t="shared" si="25"/>
      </c>
      <c r="N559" s="5">
        <f t="shared" si="26"/>
      </c>
    </row>
    <row r="560" spans="1:14" ht="12">
      <c r="A560" s="25">
        <f t="shared" si="24"/>
        <v>20220330200556</v>
      </c>
      <c r="L560" s="5">
        <f t="shared" si="25"/>
      </c>
      <c r="N560" s="5">
        <f t="shared" si="26"/>
      </c>
    </row>
    <row r="561" spans="1:14" ht="12">
      <c r="A561" s="25">
        <f t="shared" si="24"/>
        <v>20220330200557</v>
      </c>
      <c r="L561" s="5">
        <f t="shared" si="25"/>
      </c>
      <c r="N561" s="5">
        <f t="shared" si="26"/>
      </c>
    </row>
    <row r="562" spans="1:14" ht="12">
      <c r="A562" s="25">
        <f t="shared" si="24"/>
        <v>20220330200558</v>
      </c>
      <c r="L562" s="5">
        <f t="shared" si="25"/>
      </c>
      <c r="N562" s="5">
        <f t="shared" si="26"/>
      </c>
    </row>
    <row r="563" spans="1:14" ht="12">
      <c r="A563" s="25">
        <f t="shared" si="24"/>
        <v>20220330200559</v>
      </c>
      <c r="L563" s="5">
        <f t="shared" si="25"/>
      </c>
      <c r="N563" s="5">
        <f t="shared" si="26"/>
      </c>
    </row>
    <row r="564" spans="1:14" ht="12">
      <c r="A564" s="25">
        <f t="shared" si="24"/>
        <v>20220330200560</v>
      </c>
      <c r="L564" s="5">
        <f t="shared" si="25"/>
      </c>
      <c r="N564" s="5">
        <f t="shared" si="26"/>
      </c>
    </row>
    <row r="565" spans="1:14" ht="12">
      <c r="A565" s="25">
        <f t="shared" si="24"/>
        <v>20220330200561</v>
      </c>
      <c r="L565" s="5">
        <f t="shared" si="25"/>
      </c>
      <c r="N565" s="5">
        <f t="shared" si="26"/>
      </c>
    </row>
    <row r="566" spans="1:14" ht="12">
      <c r="A566" s="25">
        <f t="shared" si="24"/>
        <v>20220330200562</v>
      </c>
      <c r="L566" s="5">
        <f t="shared" si="25"/>
      </c>
      <c r="N566" s="5">
        <f t="shared" si="26"/>
      </c>
    </row>
    <row r="567" spans="1:14" ht="12">
      <c r="A567" s="25">
        <f t="shared" si="24"/>
        <v>20220330200563</v>
      </c>
      <c r="L567" s="5">
        <f t="shared" si="25"/>
      </c>
      <c r="N567" s="5">
        <f t="shared" si="26"/>
      </c>
    </row>
    <row r="568" spans="1:14" ht="12">
      <c r="A568" s="25">
        <f t="shared" si="24"/>
        <v>20220330200564</v>
      </c>
      <c r="L568" s="5">
        <f t="shared" si="25"/>
      </c>
      <c r="N568" s="5">
        <f t="shared" si="26"/>
      </c>
    </row>
    <row r="569" spans="1:14" ht="12">
      <c r="A569" s="25">
        <f t="shared" si="24"/>
        <v>20220330200565</v>
      </c>
      <c r="L569" s="5">
        <f t="shared" si="25"/>
      </c>
      <c r="N569" s="5">
        <f t="shared" si="26"/>
      </c>
    </row>
    <row r="570" spans="1:14" ht="12">
      <c r="A570" s="25">
        <f t="shared" si="24"/>
        <v>20220330200566</v>
      </c>
      <c r="L570" s="5">
        <f t="shared" si="25"/>
      </c>
      <c r="N570" s="5">
        <f t="shared" si="26"/>
      </c>
    </row>
    <row r="571" spans="1:14" ht="12">
      <c r="A571" s="25">
        <f t="shared" si="24"/>
        <v>20220330200567</v>
      </c>
      <c r="L571" s="5">
        <f t="shared" si="25"/>
      </c>
      <c r="N571" s="5">
        <f t="shared" si="26"/>
      </c>
    </row>
    <row r="572" spans="1:14" ht="12">
      <c r="A572" s="25">
        <f t="shared" si="24"/>
        <v>20220330200568</v>
      </c>
      <c r="L572" s="5">
        <f t="shared" si="25"/>
      </c>
      <c r="N572" s="5">
        <f t="shared" si="26"/>
      </c>
    </row>
    <row r="573" spans="1:14" ht="12">
      <c r="A573" s="25">
        <f t="shared" si="24"/>
        <v>20220330200569</v>
      </c>
      <c r="L573" s="5">
        <f t="shared" si="25"/>
      </c>
      <c r="N573" s="5">
        <f t="shared" si="26"/>
      </c>
    </row>
    <row r="574" spans="1:14" ht="12">
      <c r="A574" s="25">
        <f t="shared" si="24"/>
        <v>20220330200570</v>
      </c>
      <c r="L574" s="5">
        <f t="shared" si="25"/>
      </c>
      <c r="N574" s="5">
        <f t="shared" si="26"/>
      </c>
    </row>
    <row r="575" spans="1:14" ht="12">
      <c r="A575" s="25">
        <f t="shared" si="24"/>
        <v>20220330200571</v>
      </c>
      <c r="L575" s="5">
        <f t="shared" si="25"/>
      </c>
      <c r="N575" s="5">
        <f t="shared" si="26"/>
      </c>
    </row>
    <row r="576" spans="1:14" ht="12">
      <c r="A576" s="25">
        <f t="shared" si="24"/>
        <v>20220330200572</v>
      </c>
      <c r="L576" s="5">
        <f t="shared" si="25"/>
      </c>
      <c r="N576" s="5">
        <f t="shared" si="26"/>
      </c>
    </row>
    <row r="577" spans="1:14" ht="12">
      <c r="A577" s="25">
        <f t="shared" si="24"/>
        <v>20220330200573</v>
      </c>
      <c r="L577" s="5">
        <f t="shared" si="25"/>
      </c>
      <c r="N577" s="5">
        <f t="shared" si="26"/>
      </c>
    </row>
    <row r="578" spans="1:14" ht="12">
      <c r="A578" s="25">
        <f t="shared" si="24"/>
        <v>20220330200574</v>
      </c>
      <c r="L578" s="5">
        <f t="shared" si="25"/>
      </c>
      <c r="N578" s="5">
        <f t="shared" si="26"/>
      </c>
    </row>
    <row r="579" spans="1:14" ht="12">
      <c r="A579" s="25">
        <f t="shared" si="24"/>
        <v>20220330200575</v>
      </c>
      <c r="L579" s="5">
        <f t="shared" si="25"/>
      </c>
      <c r="N579" s="5">
        <f t="shared" si="26"/>
      </c>
    </row>
    <row r="580" spans="1:14" ht="12">
      <c r="A580" s="25">
        <f t="shared" si="24"/>
        <v>20220330200576</v>
      </c>
      <c r="L580" s="5">
        <f t="shared" si="25"/>
      </c>
      <c r="N580" s="5">
        <f t="shared" si="26"/>
      </c>
    </row>
    <row r="581" spans="1:14" ht="12">
      <c r="A581" s="25">
        <f t="shared" si="24"/>
        <v>20220330200577</v>
      </c>
      <c r="L581" s="5">
        <f t="shared" si="25"/>
      </c>
      <c r="N581" s="5">
        <f t="shared" si="26"/>
      </c>
    </row>
    <row r="582" spans="1:14" ht="12">
      <c r="A582" s="25">
        <f aca="true" t="shared" si="27" ref="A582:A645">$B$3*10000000+200000+ROW()-4</f>
        <v>20220330200578</v>
      </c>
      <c r="L582" s="5">
        <f aca="true" t="shared" si="28" ref="L582:L645">IF(N(B582)=0,"",IF(INT(B582)=1,"GOOD",IF(INT(B582)=2,"PASS",IF(INT(B582)=3,IF(B582&lt;3.3,"",IF(B582&lt;3.5,"PASS2","SPARE")),IF(INT(B582)=4,"FAIL","")))))</f>
      </c>
      <c r="N582" s="5">
        <f aca="true" t="shared" si="29" ref="N582:N645">IF(N(B582)&gt;0,IF(INT(B582)&lt;4,IF(MOD(B582,1)&lt;0.1,"",IF(MOD(B582,0.1)&lt;0.005,IF(MOD(B582,0.2)&lt;0.01,"B5/B6","ANY"),"B6")),""),"")</f>
      </c>
    </row>
    <row r="583" spans="1:14" ht="12">
      <c r="A583" s="25">
        <f t="shared" si="27"/>
        <v>20220330200579</v>
      </c>
      <c r="L583" s="5">
        <f t="shared" si="28"/>
      </c>
      <c r="N583" s="5">
        <f t="shared" si="29"/>
      </c>
    </row>
    <row r="584" spans="1:14" ht="12">
      <c r="A584" s="25">
        <f t="shared" si="27"/>
        <v>20220330200580</v>
      </c>
      <c r="L584" s="5">
        <f t="shared" si="28"/>
      </c>
      <c r="N584" s="5">
        <f t="shared" si="29"/>
      </c>
    </row>
    <row r="585" spans="1:14" ht="12">
      <c r="A585" s="25">
        <f t="shared" si="27"/>
        <v>20220330200581</v>
      </c>
      <c r="L585" s="5">
        <f t="shared" si="28"/>
      </c>
      <c r="N585" s="5">
        <f t="shared" si="29"/>
      </c>
    </row>
    <row r="586" spans="1:14" ht="12">
      <c r="A586" s="25">
        <f t="shared" si="27"/>
        <v>20220330200582</v>
      </c>
      <c r="L586" s="5">
        <f t="shared" si="28"/>
      </c>
      <c r="N586" s="5">
        <f t="shared" si="29"/>
      </c>
    </row>
    <row r="587" spans="1:14" ht="12">
      <c r="A587" s="25">
        <f t="shared" si="27"/>
        <v>20220330200583</v>
      </c>
      <c r="L587" s="5">
        <f t="shared" si="28"/>
      </c>
      <c r="N587" s="5">
        <f t="shared" si="29"/>
      </c>
    </row>
    <row r="588" spans="1:14" ht="12">
      <c r="A588" s="25">
        <f t="shared" si="27"/>
        <v>20220330200584</v>
      </c>
      <c r="L588" s="5">
        <f t="shared" si="28"/>
      </c>
      <c r="N588" s="5">
        <f t="shared" si="29"/>
      </c>
    </row>
    <row r="589" spans="1:14" ht="12">
      <c r="A589" s="25">
        <f t="shared" si="27"/>
        <v>20220330200585</v>
      </c>
      <c r="L589" s="5">
        <f t="shared" si="28"/>
      </c>
      <c r="N589" s="5">
        <f t="shared" si="29"/>
      </c>
    </row>
    <row r="590" spans="1:14" ht="12">
      <c r="A590" s="25">
        <f t="shared" si="27"/>
        <v>20220330200586</v>
      </c>
      <c r="L590" s="5">
        <f t="shared" si="28"/>
      </c>
      <c r="N590" s="5">
        <f t="shared" si="29"/>
      </c>
    </row>
    <row r="591" spans="1:14" ht="12">
      <c r="A591" s="25">
        <f t="shared" si="27"/>
        <v>20220330200587</v>
      </c>
      <c r="L591" s="5">
        <f t="shared" si="28"/>
      </c>
      <c r="N591" s="5">
        <f t="shared" si="29"/>
      </c>
    </row>
    <row r="592" spans="1:14" ht="12">
      <c r="A592" s="25">
        <f t="shared" si="27"/>
        <v>20220330200588</v>
      </c>
      <c r="L592" s="5">
        <f t="shared" si="28"/>
      </c>
      <c r="N592" s="5">
        <f t="shared" si="29"/>
      </c>
    </row>
    <row r="593" spans="1:14" ht="12">
      <c r="A593" s="25">
        <f t="shared" si="27"/>
        <v>20220330200589</v>
      </c>
      <c r="L593" s="5">
        <f t="shared" si="28"/>
      </c>
      <c r="N593" s="5">
        <f t="shared" si="29"/>
      </c>
    </row>
    <row r="594" spans="1:14" ht="12">
      <c r="A594" s="25">
        <f t="shared" si="27"/>
        <v>20220330200590</v>
      </c>
      <c r="L594" s="5">
        <f t="shared" si="28"/>
      </c>
      <c r="N594" s="5">
        <f t="shared" si="29"/>
      </c>
    </row>
    <row r="595" spans="1:14" ht="12">
      <c r="A595" s="25">
        <f t="shared" si="27"/>
        <v>20220330200591</v>
      </c>
      <c r="L595" s="5">
        <f t="shared" si="28"/>
      </c>
      <c r="N595" s="5">
        <f t="shared" si="29"/>
      </c>
    </row>
    <row r="596" spans="1:14" ht="12">
      <c r="A596" s="25">
        <f t="shared" si="27"/>
        <v>20220330200592</v>
      </c>
      <c r="L596" s="5">
        <f t="shared" si="28"/>
      </c>
      <c r="N596" s="5">
        <f t="shared" si="29"/>
      </c>
    </row>
    <row r="597" spans="1:14" ht="12">
      <c r="A597" s="25">
        <f t="shared" si="27"/>
        <v>20220330200593</v>
      </c>
      <c r="L597" s="5">
        <f t="shared" si="28"/>
      </c>
      <c r="N597" s="5">
        <f t="shared" si="29"/>
      </c>
    </row>
    <row r="598" spans="1:14" ht="12">
      <c r="A598" s="25">
        <f t="shared" si="27"/>
        <v>20220330200594</v>
      </c>
      <c r="L598" s="5">
        <f t="shared" si="28"/>
      </c>
      <c r="N598" s="5">
        <f t="shared" si="29"/>
      </c>
    </row>
    <row r="599" spans="1:14" ht="12">
      <c r="A599" s="25">
        <f t="shared" si="27"/>
        <v>20220330200595</v>
      </c>
      <c r="L599" s="5">
        <f t="shared" si="28"/>
      </c>
      <c r="N599" s="5">
        <f t="shared" si="29"/>
      </c>
    </row>
    <row r="600" spans="1:14" ht="12">
      <c r="A600" s="25">
        <f t="shared" si="27"/>
        <v>20220330200596</v>
      </c>
      <c r="L600" s="5">
        <f t="shared" si="28"/>
      </c>
      <c r="N600" s="5">
        <f t="shared" si="29"/>
      </c>
    </row>
    <row r="601" spans="1:14" ht="12">
      <c r="A601" s="25">
        <f t="shared" si="27"/>
        <v>20220330200597</v>
      </c>
      <c r="L601" s="5">
        <f t="shared" si="28"/>
      </c>
      <c r="N601" s="5">
        <f t="shared" si="29"/>
      </c>
    </row>
    <row r="602" spans="1:14" ht="12">
      <c r="A602" s="25">
        <f t="shared" si="27"/>
        <v>20220330200598</v>
      </c>
      <c r="L602" s="5">
        <f t="shared" si="28"/>
      </c>
      <c r="N602" s="5">
        <f t="shared" si="29"/>
      </c>
    </row>
    <row r="603" spans="1:14" ht="12">
      <c r="A603" s="25">
        <f t="shared" si="27"/>
        <v>20220330200599</v>
      </c>
      <c r="L603" s="5">
        <f t="shared" si="28"/>
      </c>
      <c r="N603" s="5">
        <f t="shared" si="29"/>
      </c>
    </row>
    <row r="604" spans="1:14" ht="12">
      <c r="A604" s="25">
        <f t="shared" si="27"/>
        <v>20220330200600</v>
      </c>
      <c r="L604" s="5">
        <f t="shared" si="28"/>
      </c>
      <c r="N604" s="5">
        <f t="shared" si="29"/>
      </c>
    </row>
    <row r="605" spans="1:14" ht="12">
      <c r="A605" s="25">
        <f t="shared" si="27"/>
        <v>20220330200601</v>
      </c>
      <c r="L605" s="5">
        <f t="shared" si="28"/>
      </c>
      <c r="N605" s="5">
        <f t="shared" si="29"/>
      </c>
    </row>
    <row r="606" spans="1:14" ht="12">
      <c r="A606" s="25">
        <f t="shared" si="27"/>
        <v>20220330200602</v>
      </c>
      <c r="L606" s="5">
        <f t="shared" si="28"/>
      </c>
      <c r="N606" s="5">
        <f t="shared" si="29"/>
      </c>
    </row>
    <row r="607" spans="1:14" ht="12">
      <c r="A607" s="25">
        <f t="shared" si="27"/>
        <v>20220330200603</v>
      </c>
      <c r="L607" s="5">
        <f t="shared" si="28"/>
      </c>
      <c r="N607" s="5">
        <f t="shared" si="29"/>
      </c>
    </row>
    <row r="608" spans="1:14" ht="12">
      <c r="A608" s="25">
        <f t="shared" si="27"/>
        <v>20220330200604</v>
      </c>
      <c r="L608" s="5">
        <f t="shared" si="28"/>
      </c>
      <c r="N608" s="5">
        <f t="shared" si="29"/>
      </c>
    </row>
    <row r="609" spans="1:14" ht="12">
      <c r="A609" s="25">
        <f t="shared" si="27"/>
        <v>20220330200605</v>
      </c>
      <c r="L609" s="5">
        <f t="shared" si="28"/>
      </c>
      <c r="N609" s="5">
        <f t="shared" si="29"/>
      </c>
    </row>
    <row r="610" spans="1:14" ht="12">
      <c r="A610" s="25">
        <f t="shared" si="27"/>
        <v>20220330200606</v>
      </c>
      <c r="L610" s="5">
        <f t="shared" si="28"/>
      </c>
      <c r="N610" s="5">
        <f t="shared" si="29"/>
      </c>
    </row>
    <row r="611" spans="1:14" ht="12">
      <c r="A611" s="25">
        <f t="shared" si="27"/>
        <v>20220330200607</v>
      </c>
      <c r="L611" s="5">
        <f t="shared" si="28"/>
      </c>
      <c r="N611" s="5">
        <f t="shared" si="29"/>
      </c>
    </row>
    <row r="612" spans="1:14" ht="12">
      <c r="A612" s="25">
        <f t="shared" si="27"/>
        <v>20220330200608</v>
      </c>
      <c r="L612" s="5">
        <f t="shared" si="28"/>
      </c>
      <c r="N612" s="5">
        <f t="shared" si="29"/>
      </c>
    </row>
    <row r="613" spans="1:14" ht="12">
      <c r="A613" s="25">
        <f t="shared" si="27"/>
        <v>20220330200609</v>
      </c>
      <c r="L613" s="5">
        <f t="shared" si="28"/>
      </c>
      <c r="N613" s="5">
        <f t="shared" si="29"/>
      </c>
    </row>
    <row r="614" spans="1:14" ht="12">
      <c r="A614" s="25">
        <f t="shared" si="27"/>
        <v>20220330200610</v>
      </c>
      <c r="L614" s="5">
        <f t="shared" si="28"/>
      </c>
      <c r="N614" s="5">
        <f t="shared" si="29"/>
      </c>
    </row>
    <row r="615" spans="1:14" ht="12">
      <c r="A615" s="25">
        <f t="shared" si="27"/>
        <v>20220330200611</v>
      </c>
      <c r="L615" s="5">
        <f t="shared" si="28"/>
      </c>
      <c r="N615" s="5">
        <f t="shared" si="29"/>
      </c>
    </row>
    <row r="616" spans="1:14" ht="12">
      <c r="A616" s="25">
        <f t="shared" si="27"/>
        <v>20220330200612</v>
      </c>
      <c r="L616" s="5">
        <f t="shared" si="28"/>
      </c>
      <c r="N616" s="5">
        <f t="shared" si="29"/>
      </c>
    </row>
    <row r="617" spans="1:14" ht="12">
      <c r="A617" s="25">
        <f t="shared" si="27"/>
        <v>20220330200613</v>
      </c>
      <c r="L617" s="5">
        <f t="shared" si="28"/>
      </c>
      <c r="N617" s="5">
        <f t="shared" si="29"/>
      </c>
    </row>
    <row r="618" spans="1:14" ht="12">
      <c r="A618" s="25">
        <f t="shared" si="27"/>
        <v>20220330200614</v>
      </c>
      <c r="L618" s="5">
        <f t="shared" si="28"/>
      </c>
      <c r="N618" s="5">
        <f t="shared" si="29"/>
      </c>
    </row>
    <row r="619" spans="1:14" ht="12">
      <c r="A619" s="25">
        <f t="shared" si="27"/>
        <v>20220330200615</v>
      </c>
      <c r="L619" s="5">
        <f t="shared" si="28"/>
      </c>
      <c r="N619" s="5">
        <f t="shared" si="29"/>
      </c>
    </row>
    <row r="620" spans="1:14" ht="12">
      <c r="A620" s="25">
        <f t="shared" si="27"/>
        <v>20220330200616</v>
      </c>
      <c r="L620" s="5">
        <f t="shared" si="28"/>
      </c>
      <c r="N620" s="5">
        <f t="shared" si="29"/>
      </c>
    </row>
    <row r="621" spans="1:14" ht="12">
      <c r="A621" s="25">
        <f t="shared" si="27"/>
        <v>20220330200617</v>
      </c>
      <c r="L621" s="5">
        <f t="shared" si="28"/>
      </c>
      <c r="N621" s="5">
        <f t="shared" si="29"/>
      </c>
    </row>
    <row r="622" spans="1:14" ht="12">
      <c r="A622" s="25">
        <f t="shared" si="27"/>
        <v>20220330200618</v>
      </c>
      <c r="L622" s="5">
        <f t="shared" si="28"/>
      </c>
      <c r="N622" s="5">
        <f t="shared" si="29"/>
      </c>
    </row>
    <row r="623" spans="1:14" ht="12">
      <c r="A623" s="25">
        <f t="shared" si="27"/>
        <v>20220330200619</v>
      </c>
      <c r="L623" s="5">
        <f t="shared" si="28"/>
      </c>
      <c r="N623" s="5">
        <f t="shared" si="29"/>
      </c>
    </row>
    <row r="624" spans="1:14" ht="12">
      <c r="A624" s="25">
        <f t="shared" si="27"/>
        <v>20220330200620</v>
      </c>
      <c r="L624" s="5">
        <f t="shared" si="28"/>
      </c>
      <c r="N624" s="5">
        <f t="shared" si="29"/>
      </c>
    </row>
    <row r="625" spans="1:14" ht="12">
      <c r="A625" s="25">
        <f t="shared" si="27"/>
        <v>20220330200621</v>
      </c>
      <c r="L625" s="5">
        <f t="shared" si="28"/>
      </c>
      <c r="N625" s="5">
        <f t="shared" si="29"/>
      </c>
    </row>
    <row r="626" spans="1:14" ht="12">
      <c r="A626" s="25">
        <f t="shared" si="27"/>
        <v>20220330200622</v>
      </c>
      <c r="L626" s="5">
        <f t="shared" si="28"/>
      </c>
      <c r="N626" s="5">
        <f t="shared" si="29"/>
      </c>
    </row>
    <row r="627" spans="1:14" ht="12">
      <c r="A627" s="25">
        <f t="shared" si="27"/>
        <v>20220330200623</v>
      </c>
      <c r="L627" s="5">
        <f t="shared" si="28"/>
      </c>
      <c r="N627" s="5">
        <f t="shared" si="29"/>
      </c>
    </row>
    <row r="628" spans="1:14" ht="12">
      <c r="A628" s="25">
        <f t="shared" si="27"/>
        <v>20220330200624</v>
      </c>
      <c r="L628" s="5">
        <f t="shared" si="28"/>
      </c>
      <c r="N628" s="5">
        <f t="shared" si="29"/>
      </c>
    </row>
    <row r="629" spans="1:14" ht="12">
      <c r="A629" s="25">
        <f t="shared" si="27"/>
        <v>20220330200625</v>
      </c>
      <c r="L629" s="5">
        <f t="shared" si="28"/>
      </c>
      <c r="N629" s="5">
        <f t="shared" si="29"/>
      </c>
    </row>
    <row r="630" spans="1:14" ht="12">
      <c r="A630" s="25">
        <f t="shared" si="27"/>
        <v>20220330200626</v>
      </c>
      <c r="L630" s="5">
        <f t="shared" si="28"/>
      </c>
      <c r="N630" s="5">
        <f t="shared" si="29"/>
      </c>
    </row>
    <row r="631" spans="1:14" ht="12">
      <c r="A631" s="25">
        <f t="shared" si="27"/>
        <v>20220330200627</v>
      </c>
      <c r="L631" s="5">
        <f t="shared" si="28"/>
      </c>
      <c r="N631" s="5">
        <f t="shared" si="29"/>
      </c>
    </row>
    <row r="632" spans="1:14" ht="12">
      <c r="A632" s="25">
        <f t="shared" si="27"/>
        <v>20220330200628</v>
      </c>
      <c r="L632" s="5">
        <f t="shared" si="28"/>
      </c>
      <c r="N632" s="5">
        <f t="shared" si="29"/>
      </c>
    </row>
    <row r="633" spans="1:14" ht="12">
      <c r="A633" s="25">
        <f t="shared" si="27"/>
        <v>20220330200629</v>
      </c>
      <c r="L633" s="5">
        <f t="shared" si="28"/>
      </c>
      <c r="N633" s="5">
        <f t="shared" si="29"/>
      </c>
    </row>
    <row r="634" spans="1:14" ht="12">
      <c r="A634" s="25">
        <f t="shared" si="27"/>
        <v>20220330200630</v>
      </c>
      <c r="L634" s="5">
        <f t="shared" si="28"/>
      </c>
      <c r="N634" s="5">
        <f t="shared" si="29"/>
      </c>
    </row>
    <row r="635" spans="1:14" ht="12">
      <c r="A635" s="25">
        <f t="shared" si="27"/>
        <v>20220330200631</v>
      </c>
      <c r="L635" s="5">
        <f t="shared" si="28"/>
      </c>
      <c r="N635" s="5">
        <f t="shared" si="29"/>
      </c>
    </row>
    <row r="636" spans="1:14" ht="12">
      <c r="A636" s="25">
        <f t="shared" si="27"/>
        <v>20220330200632</v>
      </c>
      <c r="L636" s="5">
        <f t="shared" si="28"/>
      </c>
      <c r="N636" s="5">
        <f t="shared" si="29"/>
      </c>
    </row>
    <row r="637" spans="1:14" ht="12">
      <c r="A637" s="25">
        <f t="shared" si="27"/>
        <v>20220330200633</v>
      </c>
      <c r="L637" s="5">
        <f t="shared" si="28"/>
      </c>
      <c r="N637" s="5">
        <f t="shared" si="29"/>
      </c>
    </row>
    <row r="638" spans="1:14" ht="12">
      <c r="A638" s="25">
        <f t="shared" si="27"/>
        <v>20220330200634</v>
      </c>
      <c r="L638" s="5">
        <f t="shared" si="28"/>
      </c>
      <c r="N638" s="5">
        <f t="shared" si="29"/>
      </c>
    </row>
    <row r="639" spans="1:14" ht="12">
      <c r="A639" s="25">
        <f t="shared" si="27"/>
        <v>20220330200635</v>
      </c>
      <c r="L639" s="5">
        <f t="shared" si="28"/>
      </c>
      <c r="N639" s="5">
        <f t="shared" si="29"/>
      </c>
    </row>
    <row r="640" spans="1:14" ht="12">
      <c r="A640" s="25">
        <f t="shared" si="27"/>
        <v>20220330200636</v>
      </c>
      <c r="L640" s="5">
        <f t="shared" si="28"/>
      </c>
      <c r="N640" s="5">
        <f t="shared" si="29"/>
      </c>
    </row>
    <row r="641" spans="1:14" ht="12">
      <c r="A641" s="25">
        <f t="shared" si="27"/>
        <v>20220330200637</v>
      </c>
      <c r="L641" s="5">
        <f t="shared" si="28"/>
      </c>
      <c r="N641" s="5">
        <f t="shared" si="29"/>
      </c>
    </row>
    <row r="642" spans="1:14" ht="12">
      <c r="A642" s="25">
        <f t="shared" si="27"/>
        <v>20220330200638</v>
      </c>
      <c r="L642" s="5">
        <f t="shared" si="28"/>
      </c>
      <c r="N642" s="5">
        <f t="shared" si="29"/>
      </c>
    </row>
    <row r="643" spans="1:14" ht="12">
      <c r="A643" s="25">
        <f t="shared" si="27"/>
        <v>20220330200639</v>
      </c>
      <c r="L643" s="5">
        <f t="shared" si="28"/>
      </c>
      <c r="N643" s="5">
        <f t="shared" si="29"/>
      </c>
    </row>
    <row r="644" spans="1:14" ht="12">
      <c r="A644" s="25">
        <f t="shared" si="27"/>
        <v>20220330200640</v>
      </c>
      <c r="L644" s="5">
        <f t="shared" si="28"/>
      </c>
      <c r="N644" s="5">
        <f t="shared" si="29"/>
      </c>
    </row>
    <row r="645" spans="1:14" ht="12">
      <c r="A645" s="25">
        <f t="shared" si="27"/>
        <v>20220330200641</v>
      </c>
      <c r="L645" s="5">
        <f t="shared" si="28"/>
      </c>
      <c r="N645" s="5">
        <f t="shared" si="29"/>
      </c>
    </row>
    <row r="646" spans="1:14" ht="12">
      <c r="A646" s="25">
        <f aca="true" t="shared" si="30" ref="A646:A709">$B$3*10000000+200000+ROW()-4</f>
        <v>20220330200642</v>
      </c>
      <c r="L646" s="5">
        <f aca="true" t="shared" si="31" ref="L646:L709">IF(N(B646)=0,"",IF(INT(B646)=1,"GOOD",IF(INT(B646)=2,"PASS",IF(INT(B646)=3,IF(B646&lt;3.3,"",IF(B646&lt;3.5,"PASS2","SPARE")),IF(INT(B646)=4,"FAIL","")))))</f>
      </c>
      <c r="N646" s="5">
        <f aca="true" t="shared" si="32" ref="N646:N709">IF(N(B646)&gt;0,IF(INT(B646)&lt;4,IF(MOD(B646,1)&lt;0.1,"",IF(MOD(B646,0.1)&lt;0.005,IF(MOD(B646,0.2)&lt;0.01,"B5/B6","ANY"),"B6")),""),"")</f>
      </c>
    </row>
    <row r="647" spans="1:14" ht="12">
      <c r="A647" s="25">
        <f t="shared" si="30"/>
        <v>20220330200643</v>
      </c>
      <c r="L647" s="5">
        <f t="shared" si="31"/>
      </c>
      <c r="N647" s="5">
        <f t="shared" si="32"/>
      </c>
    </row>
    <row r="648" spans="1:14" ht="12">
      <c r="A648" s="25">
        <f t="shared" si="30"/>
        <v>20220330200644</v>
      </c>
      <c r="L648" s="5">
        <f t="shared" si="31"/>
      </c>
      <c r="N648" s="5">
        <f t="shared" si="32"/>
      </c>
    </row>
    <row r="649" spans="1:14" ht="12">
      <c r="A649" s="25">
        <f t="shared" si="30"/>
        <v>20220330200645</v>
      </c>
      <c r="L649" s="5">
        <f t="shared" si="31"/>
      </c>
      <c r="N649" s="5">
        <f t="shared" si="32"/>
      </c>
    </row>
    <row r="650" spans="1:14" ht="12">
      <c r="A650" s="25">
        <f t="shared" si="30"/>
        <v>20220330200646</v>
      </c>
      <c r="L650" s="5">
        <f t="shared" si="31"/>
      </c>
      <c r="N650" s="5">
        <f t="shared" si="32"/>
      </c>
    </row>
    <row r="651" spans="1:14" ht="12">
      <c r="A651" s="25">
        <f t="shared" si="30"/>
        <v>20220330200647</v>
      </c>
      <c r="L651" s="5">
        <f t="shared" si="31"/>
      </c>
      <c r="N651" s="5">
        <f t="shared" si="32"/>
      </c>
    </row>
    <row r="652" spans="1:14" ht="12">
      <c r="A652" s="25">
        <f t="shared" si="30"/>
        <v>20220330200648</v>
      </c>
      <c r="L652" s="5">
        <f t="shared" si="31"/>
      </c>
      <c r="N652" s="5">
        <f t="shared" si="32"/>
      </c>
    </row>
    <row r="653" spans="1:14" ht="12">
      <c r="A653" s="25">
        <f t="shared" si="30"/>
        <v>20220330200649</v>
      </c>
      <c r="L653" s="5">
        <f t="shared" si="31"/>
      </c>
      <c r="N653" s="5">
        <f t="shared" si="32"/>
      </c>
    </row>
    <row r="654" spans="1:14" ht="12">
      <c r="A654" s="25">
        <f t="shared" si="30"/>
        <v>20220330200650</v>
      </c>
      <c r="L654" s="5">
        <f t="shared" si="31"/>
      </c>
      <c r="N654" s="5">
        <f t="shared" si="32"/>
      </c>
    </row>
    <row r="655" spans="1:14" ht="12">
      <c r="A655" s="25">
        <f t="shared" si="30"/>
        <v>20220330200651</v>
      </c>
      <c r="L655" s="5">
        <f t="shared" si="31"/>
      </c>
      <c r="N655" s="5">
        <f t="shared" si="32"/>
      </c>
    </row>
    <row r="656" spans="1:14" ht="12">
      <c r="A656" s="25">
        <f t="shared" si="30"/>
        <v>20220330200652</v>
      </c>
      <c r="L656" s="5">
        <f t="shared" si="31"/>
      </c>
      <c r="N656" s="5">
        <f t="shared" si="32"/>
      </c>
    </row>
    <row r="657" spans="1:14" ht="12">
      <c r="A657" s="25">
        <f t="shared" si="30"/>
        <v>20220330200653</v>
      </c>
      <c r="L657" s="5">
        <f t="shared" si="31"/>
      </c>
      <c r="N657" s="5">
        <f t="shared" si="32"/>
      </c>
    </row>
    <row r="658" spans="1:14" ht="12">
      <c r="A658" s="25">
        <f t="shared" si="30"/>
        <v>20220330200654</v>
      </c>
      <c r="L658" s="5">
        <f t="shared" si="31"/>
      </c>
      <c r="N658" s="5">
        <f t="shared" si="32"/>
      </c>
    </row>
    <row r="659" spans="1:14" ht="12">
      <c r="A659" s="25">
        <f t="shared" si="30"/>
        <v>20220330200655</v>
      </c>
      <c r="L659" s="5">
        <f t="shared" si="31"/>
      </c>
      <c r="N659" s="5">
        <f t="shared" si="32"/>
      </c>
    </row>
    <row r="660" spans="1:14" ht="12">
      <c r="A660" s="25">
        <f t="shared" si="30"/>
        <v>20220330200656</v>
      </c>
      <c r="L660" s="5">
        <f t="shared" si="31"/>
      </c>
      <c r="N660" s="5">
        <f t="shared" si="32"/>
      </c>
    </row>
    <row r="661" spans="1:14" ht="12">
      <c r="A661" s="25">
        <f t="shared" si="30"/>
        <v>20220330200657</v>
      </c>
      <c r="L661" s="5">
        <f t="shared" si="31"/>
      </c>
      <c r="N661" s="5">
        <f t="shared" si="32"/>
      </c>
    </row>
    <row r="662" spans="1:14" ht="12">
      <c r="A662" s="25">
        <f t="shared" si="30"/>
        <v>20220330200658</v>
      </c>
      <c r="L662" s="5">
        <f t="shared" si="31"/>
      </c>
      <c r="N662" s="5">
        <f t="shared" si="32"/>
      </c>
    </row>
    <row r="663" spans="1:14" ht="12">
      <c r="A663" s="25">
        <f t="shared" si="30"/>
        <v>20220330200659</v>
      </c>
      <c r="L663" s="5">
        <f t="shared" si="31"/>
      </c>
      <c r="N663" s="5">
        <f t="shared" si="32"/>
      </c>
    </row>
    <row r="664" spans="1:14" ht="12">
      <c r="A664" s="25">
        <f t="shared" si="30"/>
        <v>20220330200660</v>
      </c>
      <c r="L664" s="5">
        <f t="shared" si="31"/>
      </c>
      <c r="N664" s="5">
        <f t="shared" si="32"/>
      </c>
    </row>
    <row r="665" spans="1:14" ht="12">
      <c r="A665" s="25">
        <f t="shared" si="30"/>
        <v>20220330200661</v>
      </c>
      <c r="L665" s="5">
        <f t="shared" si="31"/>
      </c>
      <c r="N665" s="5">
        <f t="shared" si="32"/>
      </c>
    </row>
    <row r="666" spans="1:14" ht="12">
      <c r="A666" s="25">
        <f t="shared" si="30"/>
        <v>20220330200662</v>
      </c>
      <c r="L666" s="5">
        <f t="shared" si="31"/>
      </c>
      <c r="N666" s="5">
        <f t="shared" si="32"/>
      </c>
    </row>
    <row r="667" spans="1:14" ht="12">
      <c r="A667" s="25">
        <f t="shared" si="30"/>
        <v>20220330200663</v>
      </c>
      <c r="L667" s="5">
        <f t="shared" si="31"/>
      </c>
      <c r="N667" s="5">
        <f t="shared" si="32"/>
      </c>
    </row>
    <row r="668" spans="1:14" ht="12">
      <c r="A668" s="25">
        <f t="shared" si="30"/>
        <v>20220330200664</v>
      </c>
      <c r="L668" s="5">
        <f t="shared" si="31"/>
      </c>
      <c r="N668" s="5">
        <f t="shared" si="32"/>
      </c>
    </row>
    <row r="669" spans="1:14" ht="12">
      <c r="A669" s="25">
        <f t="shared" si="30"/>
        <v>20220330200665</v>
      </c>
      <c r="L669" s="5">
        <f t="shared" si="31"/>
      </c>
      <c r="N669" s="5">
        <f t="shared" si="32"/>
      </c>
    </row>
    <row r="670" spans="1:14" ht="12">
      <c r="A670" s="25">
        <f t="shared" si="30"/>
        <v>20220330200666</v>
      </c>
      <c r="L670" s="5">
        <f t="shared" si="31"/>
      </c>
      <c r="N670" s="5">
        <f t="shared" si="32"/>
      </c>
    </row>
    <row r="671" spans="1:14" ht="12">
      <c r="A671" s="25">
        <f t="shared" si="30"/>
        <v>20220330200667</v>
      </c>
      <c r="L671" s="5">
        <f t="shared" si="31"/>
      </c>
      <c r="N671" s="5">
        <f t="shared" si="32"/>
      </c>
    </row>
    <row r="672" spans="1:14" ht="12">
      <c r="A672" s="25">
        <f t="shared" si="30"/>
        <v>20220330200668</v>
      </c>
      <c r="L672" s="5">
        <f t="shared" si="31"/>
      </c>
      <c r="N672" s="5">
        <f t="shared" si="32"/>
      </c>
    </row>
    <row r="673" spans="1:14" ht="12">
      <c r="A673" s="25">
        <f t="shared" si="30"/>
        <v>20220330200669</v>
      </c>
      <c r="L673" s="5">
        <f t="shared" si="31"/>
      </c>
      <c r="N673" s="5">
        <f t="shared" si="32"/>
      </c>
    </row>
    <row r="674" spans="1:14" ht="12">
      <c r="A674" s="25">
        <f t="shared" si="30"/>
        <v>20220330200670</v>
      </c>
      <c r="L674" s="5">
        <f t="shared" si="31"/>
      </c>
      <c r="N674" s="5">
        <f t="shared" si="32"/>
      </c>
    </row>
    <row r="675" spans="1:14" ht="12">
      <c r="A675" s="25">
        <f t="shared" si="30"/>
        <v>20220330200671</v>
      </c>
      <c r="L675" s="5">
        <f t="shared" si="31"/>
      </c>
      <c r="N675" s="5">
        <f t="shared" si="32"/>
      </c>
    </row>
    <row r="676" spans="1:14" ht="12">
      <c r="A676" s="25">
        <f t="shared" si="30"/>
        <v>20220330200672</v>
      </c>
      <c r="L676" s="5">
        <f t="shared" si="31"/>
      </c>
      <c r="N676" s="5">
        <f t="shared" si="32"/>
      </c>
    </row>
    <row r="677" spans="1:14" ht="12">
      <c r="A677" s="25">
        <f t="shared" si="30"/>
        <v>20220330200673</v>
      </c>
      <c r="L677" s="5">
        <f t="shared" si="31"/>
      </c>
      <c r="N677" s="5">
        <f t="shared" si="32"/>
      </c>
    </row>
    <row r="678" spans="1:14" ht="12">
      <c r="A678" s="25">
        <f t="shared" si="30"/>
        <v>20220330200674</v>
      </c>
      <c r="L678" s="5">
        <f t="shared" si="31"/>
      </c>
      <c r="N678" s="5">
        <f t="shared" si="32"/>
      </c>
    </row>
    <row r="679" spans="1:14" ht="12">
      <c r="A679" s="25">
        <f t="shared" si="30"/>
        <v>20220330200675</v>
      </c>
      <c r="L679" s="5">
        <f t="shared" si="31"/>
      </c>
      <c r="N679" s="5">
        <f t="shared" si="32"/>
      </c>
    </row>
    <row r="680" spans="1:14" ht="12">
      <c r="A680" s="25">
        <f t="shared" si="30"/>
        <v>20220330200676</v>
      </c>
      <c r="L680" s="5">
        <f t="shared" si="31"/>
      </c>
      <c r="N680" s="5">
        <f t="shared" si="32"/>
      </c>
    </row>
    <row r="681" spans="1:14" ht="12">
      <c r="A681" s="25">
        <f t="shared" si="30"/>
        <v>20220330200677</v>
      </c>
      <c r="L681" s="5">
        <f t="shared" si="31"/>
      </c>
      <c r="N681" s="5">
        <f t="shared" si="32"/>
      </c>
    </row>
    <row r="682" spans="1:14" ht="12">
      <c r="A682" s="25">
        <f t="shared" si="30"/>
        <v>20220330200678</v>
      </c>
      <c r="L682" s="5">
        <f t="shared" si="31"/>
      </c>
      <c r="N682" s="5">
        <f t="shared" si="32"/>
      </c>
    </row>
    <row r="683" spans="1:14" ht="12">
      <c r="A683" s="25">
        <f t="shared" si="30"/>
        <v>20220330200679</v>
      </c>
      <c r="L683" s="5">
        <f t="shared" si="31"/>
      </c>
      <c r="N683" s="5">
        <f t="shared" si="32"/>
      </c>
    </row>
    <row r="684" spans="1:14" ht="12">
      <c r="A684" s="25">
        <f t="shared" si="30"/>
        <v>20220330200680</v>
      </c>
      <c r="L684" s="5">
        <f t="shared" si="31"/>
      </c>
      <c r="N684" s="5">
        <f t="shared" si="32"/>
      </c>
    </row>
    <row r="685" spans="1:14" ht="12">
      <c r="A685" s="25">
        <f t="shared" si="30"/>
        <v>20220330200681</v>
      </c>
      <c r="L685" s="5">
        <f t="shared" si="31"/>
      </c>
      <c r="N685" s="5">
        <f t="shared" si="32"/>
      </c>
    </row>
    <row r="686" spans="1:14" ht="12">
      <c r="A686" s="25">
        <f t="shared" si="30"/>
        <v>20220330200682</v>
      </c>
      <c r="L686" s="5">
        <f t="shared" si="31"/>
      </c>
      <c r="N686" s="5">
        <f t="shared" si="32"/>
      </c>
    </row>
    <row r="687" spans="1:14" ht="12">
      <c r="A687" s="25">
        <f t="shared" si="30"/>
        <v>20220330200683</v>
      </c>
      <c r="L687" s="5">
        <f t="shared" si="31"/>
      </c>
      <c r="N687" s="5">
        <f t="shared" si="32"/>
      </c>
    </row>
    <row r="688" spans="1:14" ht="12">
      <c r="A688" s="25">
        <f t="shared" si="30"/>
        <v>20220330200684</v>
      </c>
      <c r="L688" s="5">
        <f t="shared" si="31"/>
      </c>
      <c r="N688" s="5">
        <f t="shared" si="32"/>
      </c>
    </row>
    <row r="689" spans="1:14" ht="12">
      <c r="A689" s="25">
        <f t="shared" si="30"/>
        <v>20220330200685</v>
      </c>
      <c r="L689" s="5">
        <f t="shared" si="31"/>
      </c>
      <c r="N689" s="5">
        <f t="shared" si="32"/>
      </c>
    </row>
    <row r="690" spans="1:14" ht="12">
      <c r="A690" s="25">
        <f t="shared" si="30"/>
        <v>20220330200686</v>
      </c>
      <c r="L690" s="5">
        <f t="shared" si="31"/>
      </c>
      <c r="N690" s="5">
        <f t="shared" si="32"/>
      </c>
    </row>
    <row r="691" spans="1:14" ht="12">
      <c r="A691" s="25">
        <f t="shared" si="30"/>
        <v>20220330200687</v>
      </c>
      <c r="L691" s="5">
        <f t="shared" si="31"/>
      </c>
      <c r="N691" s="5">
        <f t="shared" si="32"/>
      </c>
    </row>
    <row r="692" spans="1:14" ht="12">
      <c r="A692" s="25">
        <f t="shared" si="30"/>
        <v>20220330200688</v>
      </c>
      <c r="L692" s="5">
        <f t="shared" si="31"/>
      </c>
      <c r="N692" s="5">
        <f t="shared" si="32"/>
      </c>
    </row>
    <row r="693" spans="1:14" ht="12">
      <c r="A693" s="25">
        <f t="shared" si="30"/>
        <v>20220330200689</v>
      </c>
      <c r="L693" s="5">
        <f t="shared" si="31"/>
      </c>
      <c r="N693" s="5">
        <f t="shared" si="32"/>
      </c>
    </row>
    <row r="694" spans="1:14" ht="12">
      <c r="A694" s="25">
        <f t="shared" si="30"/>
        <v>20220330200690</v>
      </c>
      <c r="L694" s="5">
        <f t="shared" si="31"/>
      </c>
      <c r="N694" s="5">
        <f t="shared" si="32"/>
      </c>
    </row>
    <row r="695" spans="1:14" ht="12">
      <c r="A695" s="25">
        <f t="shared" si="30"/>
        <v>20220330200691</v>
      </c>
      <c r="L695" s="5">
        <f t="shared" si="31"/>
      </c>
      <c r="N695" s="5">
        <f t="shared" si="32"/>
      </c>
    </row>
    <row r="696" spans="1:14" ht="12">
      <c r="A696" s="25">
        <f t="shared" si="30"/>
        <v>20220330200692</v>
      </c>
      <c r="L696" s="5">
        <f t="shared" si="31"/>
      </c>
      <c r="N696" s="5">
        <f t="shared" si="32"/>
      </c>
    </row>
    <row r="697" spans="1:14" ht="12">
      <c r="A697" s="25">
        <f t="shared" si="30"/>
        <v>20220330200693</v>
      </c>
      <c r="L697" s="5">
        <f t="shared" si="31"/>
      </c>
      <c r="N697" s="5">
        <f t="shared" si="32"/>
      </c>
    </row>
    <row r="698" spans="1:14" ht="12">
      <c r="A698" s="25">
        <f t="shared" si="30"/>
        <v>20220330200694</v>
      </c>
      <c r="L698" s="5">
        <f t="shared" si="31"/>
      </c>
      <c r="N698" s="5">
        <f t="shared" si="32"/>
      </c>
    </row>
    <row r="699" spans="1:14" ht="12">
      <c r="A699" s="25">
        <f t="shared" si="30"/>
        <v>20220330200695</v>
      </c>
      <c r="L699" s="5">
        <f t="shared" si="31"/>
      </c>
      <c r="N699" s="5">
        <f t="shared" si="32"/>
      </c>
    </row>
    <row r="700" spans="1:14" ht="12">
      <c r="A700" s="25">
        <f t="shared" si="30"/>
        <v>20220330200696</v>
      </c>
      <c r="L700" s="5">
        <f t="shared" si="31"/>
      </c>
      <c r="N700" s="5">
        <f t="shared" si="32"/>
      </c>
    </row>
    <row r="701" spans="1:14" ht="12">
      <c r="A701" s="25">
        <f t="shared" si="30"/>
        <v>20220330200697</v>
      </c>
      <c r="L701" s="5">
        <f t="shared" si="31"/>
      </c>
      <c r="N701" s="5">
        <f t="shared" si="32"/>
      </c>
    </row>
    <row r="702" spans="1:14" ht="12">
      <c r="A702" s="25">
        <f t="shared" si="30"/>
        <v>20220330200698</v>
      </c>
      <c r="L702" s="5">
        <f t="shared" si="31"/>
      </c>
      <c r="N702" s="5">
        <f t="shared" si="32"/>
      </c>
    </row>
    <row r="703" spans="1:14" ht="12">
      <c r="A703" s="25">
        <f t="shared" si="30"/>
        <v>20220330200699</v>
      </c>
      <c r="L703" s="5">
        <f t="shared" si="31"/>
      </c>
      <c r="N703" s="5">
        <f t="shared" si="32"/>
      </c>
    </row>
    <row r="704" spans="1:14" ht="12">
      <c r="A704" s="25">
        <f t="shared" si="30"/>
        <v>20220330200700</v>
      </c>
      <c r="L704" s="5">
        <f t="shared" si="31"/>
      </c>
      <c r="N704" s="5">
        <f t="shared" si="32"/>
      </c>
    </row>
    <row r="705" spans="1:14" ht="12">
      <c r="A705" s="25">
        <f t="shared" si="30"/>
        <v>20220330200701</v>
      </c>
      <c r="L705" s="5">
        <f t="shared" si="31"/>
      </c>
      <c r="N705" s="5">
        <f t="shared" si="32"/>
      </c>
    </row>
    <row r="706" spans="1:14" ht="12">
      <c r="A706" s="25">
        <f t="shared" si="30"/>
        <v>20220330200702</v>
      </c>
      <c r="L706" s="5">
        <f t="shared" si="31"/>
      </c>
      <c r="N706" s="5">
        <f t="shared" si="32"/>
      </c>
    </row>
    <row r="707" spans="1:14" ht="12">
      <c r="A707" s="25">
        <f t="shared" si="30"/>
        <v>20220330200703</v>
      </c>
      <c r="L707" s="5">
        <f t="shared" si="31"/>
      </c>
      <c r="N707" s="5">
        <f t="shared" si="32"/>
      </c>
    </row>
    <row r="708" spans="1:14" ht="12">
      <c r="A708" s="25">
        <f t="shared" si="30"/>
        <v>20220330200704</v>
      </c>
      <c r="L708" s="5">
        <f t="shared" si="31"/>
      </c>
      <c r="N708" s="5">
        <f t="shared" si="32"/>
      </c>
    </row>
    <row r="709" spans="1:14" ht="12">
      <c r="A709" s="25">
        <f t="shared" si="30"/>
        <v>20220330200705</v>
      </c>
      <c r="L709" s="5">
        <f t="shared" si="31"/>
      </c>
      <c r="N709" s="5">
        <f t="shared" si="32"/>
      </c>
    </row>
    <row r="710" spans="1:14" ht="12">
      <c r="A710" s="25">
        <f aca="true" t="shared" si="33" ref="A710:A773">$B$3*10000000+200000+ROW()-4</f>
        <v>20220330200706</v>
      </c>
      <c r="L710" s="5">
        <f aca="true" t="shared" si="34" ref="L710:L773">IF(N(B710)=0,"",IF(INT(B710)=1,"GOOD",IF(INT(B710)=2,"PASS",IF(INT(B710)=3,IF(B710&lt;3.3,"",IF(B710&lt;3.5,"PASS2","SPARE")),IF(INT(B710)=4,"FAIL","")))))</f>
      </c>
      <c r="N710" s="5">
        <f aca="true" t="shared" si="35" ref="N710:N773">IF(N(B710)&gt;0,IF(INT(B710)&lt;4,IF(MOD(B710,1)&lt;0.1,"",IF(MOD(B710,0.1)&lt;0.005,IF(MOD(B710,0.2)&lt;0.01,"B5/B6","ANY"),"B6")),""),"")</f>
      </c>
    </row>
    <row r="711" spans="1:14" ht="12">
      <c r="A711" s="25">
        <f t="shared" si="33"/>
        <v>20220330200707</v>
      </c>
      <c r="L711" s="5">
        <f t="shared" si="34"/>
      </c>
      <c r="N711" s="5">
        <f t="shared" si="35"/>
      </c>
    </row>
    <row r="712" spans="1:14" ht="12">
      <c r="A712" s="25">
        <f t="shared" si="33"/>
        <v>20220330200708</v>
      </c>
      <c r="L712" s="5">
        <f t="shared" si="34"/>
      </c>
      <c r="N712" s="5">
        <f t="shared" si="35"/>
      </c>
    </row>
    <row r="713" spans="1:14" ht="12">
      <c r="A713" s="25">
        <f t="shared" si="33"/>
        <v>20220330200709</v>
      </c>
      <c r="L713" s="5">
        <f t="shared" si="34"/>
      </c>
      <c r="N713" s="5">
        <f t="shared" si="35"/>
      </c>
    </row>
    <row r="714" spans="1:14" ht="12">
      <c r="A714" s="25">
        <f t="shared" si="33"/>
        <v>20220330200710</v>
      </c>
      <c r="L714" s="5">
        <f t="shared" si="34"/>
      </c>
      <c r="N714" s="5">
        <f t="shared" si="35"/>
      </c>
    </row>
    <row r="715" spans="1:14" ht="12">
      <c r="A715" s="25">
        <f t="shared" si="33"/>
        <v>20220330200711</v>
      </c>
      <c r="L715" s="5">
        <f t="shared" si="34"/>
      </c>
      <c r="N715" s="5">
        <f t="shared" si="35"/>
      </c>
    </row>
    <row r="716" spans="1:14" ht="12">
      <c r="A716" s="25">
        <f t="shared" si="33"/>
        <v>20220330200712</v>
      </c>
      <c r="L716" s="5">
        <f t="shared" si="34"/>
      </c>
      <c r="N716" s="5">
        <f t="shared" si="35"/>
      </c>
    </row>
    <row r="717" spans="1:14" ht="12">
      <c r="A717" s="25">
        <f t="shared" si="33"/>
        <v>20220330200713</v>
      </c>
      <c r="L717" s="5">
        <f t="shared" si="34"/>
      </c>
      <c r="N717" s="5">
        <f t="shared" si="35"/>
      </c>
    </row>
    <row r="718" spans="1:14" ht="12">
      <c r="A718" s="25">
        <f t="shared" si="33"/>
        <v>20220330200714</v>
      </c>
      <c r="L718" s="5">
        <f t="shared" si="34"/>
      </c>
      <c r="N718" s="5">
        <f t="shared" si="35"/>
      </c>
    </row>
    <row r="719" spans="1:14" ht="12">
      <c r="A719" s="25">
        <f t="shared" si="33"/>
        <v>20220330200715</v>
      </c>
      <c r="L719" s="5">
        <f t="shared" si="34"/>
      </c>
      <c r="N719" s="5">
        <f t="shared" si="35"/>
      </c>
    </row>
    <row r="720" spans="1:14" ht="12">
      <c r="A720" s="25">
        <f t="shared" si="33"/>
        <v>20220330200716</v>
      </c>
      <c r="L720" s="5">
        <f t="shared" si="34"/>
      </c>
      <c r="N720" s="5">
        <f t="shared" si="35"/>
      </c>
    </row>
    <row r="721" spans="1:14" ht="12">
      <c r="A721" s="25">
        <f t="shared" si="33"/>
        <v>20220330200717</v>
      </c>
      <c r="L721" s="5">
        <f t="shared" si="34"/>
      </c>
      <c r="N721" s="5">
        <f t="shared" si="35"/>
      </c>
    </row>
    <row r="722" spans="1:14" ht="12">
      <c r="A722" s="25">
        <f t="shared" si="33"/>
        <v>20220330200718</v>
      </c>
      <c r="L722" s="5">
        <f t="shared" si="34"/>
      </c>
      <c r="N722" s="5">
        <f t="shared" si="35"/>
      </c>
    </row>
    <row r="723" spans="1:14" ht="12">
      <c r="A723" s="25">
        <f t="shared" si="33"/>
        <v>20220330200719</v>
      </c>
      <c r="L723" s="5">
        <f t="shared" si="34"/>
      </c>
      <c r="N723" s="5">
        <f t="shared" si="35"/>
      </c>
    </row>
    <row r="724" spans="1:14" ht="12">
      <c r="A724" s="25">
        <f t="shared" si="33"/>
        <v>20220330200720</v>
      </c>
      <c r="L724" s="5">
        <f t="shared" si="34"/>
      </c>
      <c r="N724" s="5">
        <f t="shared" si="35"/>
      </c>
    </row>
    <row r="725" spans="1:14" ht="12">
      <c r="A725" s="25">
        <f t="shared" si="33"/>
        <v>20220330200721</v>
      </c>
      <c r="L725" s="5">
        <f t="shared" si="34"/>
      </c>
      <c r="N725" s="5">
        <f t="shared" si="35"/>
      </c>
    </row>
    <row r="726" spans="1:14" ht="12">
      <c r="A726" s="25">
        <f t="shared" si="33"/>
        <v>20220330200722</v>
      </c>
      <c r="L726" s="5">
        <f t="shared" si="34"/>
      </c>
      <c r="N726" s="5">
        <f t="shared" si="35"/>
      </c>
    </row>
    <row r="727" spans="1:14" ht="12">
      <c r="A727" s="25">
        <f t="shared" si="33"/>
        <v>20220330200723</v>
      </c>
      <c r="L727" s="5">
        <f t="shared" si="34"/>
      </c>
      <c r="N727" s="5">
        <f t="shared" si="35"/>
      </c>
    </row>
    <row r="728" spans="1:14" ht="12">
      <c r="A728" s="25">
        <f t="shared" si="33"/>
        <v>20220330200724</v>
      </c>
      <c r="L728" s="5">
        <f t="shared" si="34"/>
      </c>
      <c r="N728" s="5">
        <f t="shared" si="35"/>
      </c>
    </row>
    <row r="729" spans="1:14" ht="12">
      <c r="A729" s="25">
        <f t="shared" si="33"/>
        <v>20220330200725</v>
      </c>
      <c r="L729" s="5">
        <f t="shared" si="34"/>
      </c>
      <c r="N729" s="5">
        <f t="shared" si="35"/>
      </c>
    </row>
    <row r="730" spans="1:14" ht="12">
      <c r="A730" s="25">
        <f t="shared" si="33"/>
        <v>20220330200726</v>
      </c>
      <c r="L730" s="5">
        <f t="shared" si="34"/>
      </c>
      <c r="N730" s="5">
        <f t="shared" si="35"/>
      </c>
    </row>
    <row r="731" spans="1:14" ht="12">
      <c r="A731" s="25">
        <f t="shared" si="33"/>
        <v>20220330200727</v>
      </c>
      <c r="L731" s="5">
        <f t="shared" si="34"/>
      </c>
      <c r="N731" s="5">
        <f t="shared" si="35"/>
      </c>
    </row>
    <row r="732" spans="1:14" ht="12">
      <c r="A732" s="25">
        <f t="shared" si="33"/>
        <v>20220330200728</v>
      </c>
      <c r="L732" s="5">
        <f t="shared" si="34"/>
      </c>
      <c r="N732" s="5">
        <f t="shared" si="35"/>
      </c>
    </row>
    <row r="733" spans="1:14" ht="12">
      <c r="A733" s="25">
        <f t="shared" si="33"/>
        <v>20220330200729</v>
      </c>
      <c r="L733" s="5">
        <f t="shared" si="34"/>
      </c>
      <c r="N733" s="5">
        <f t="shared" si="35"/>
      </c>
    </row>
    <row r="734" spans="1:14" ht="12">
      <c r="A734" s="25">
        <f t="shared" si="33"/>
        <v>20220330200730</v>
      </c>
      <c r="L734" s="5">
        <f t="shared" si="34"/>
      </c>
      <c r="N734" s="5">
        <f t="shared" si="35"/>
      </c>
    </row>
    <row r="735" spans="1:14" ht="12">
      <c r="A735" s="25">
        <f t="shared" si="33"/>
        <v>20220330200731</v>
      </c>
      <c r="L735" s="5">
        <f t="shared" si="34"/>
      </c>
      <c r="N735" s="5">
        <f t="shared" si="35"/>
      </c>
    </row>
    <row r="736" spans="1:14" ht="12">
      <c r="A736" s="25">
        <f t="shared" si="33"/>
        <v>20220330200732</v>
      </c>
      <c r="L736" s="5">
        <f t="shared" si="34"/>
      </c>
      <c r="N736" s="5">
        <f t="shared" si="35"/>
      </c>
    </row>
    <row r="737" spans="1:14" ht="12">
      <c r="A737" s="25">
        <f t="shared" si="33"/>
        <v>20220330200733</v>
      </c>
      <c r="L737" s="5">
        <f t="shared" si="34"/>
      </c>
      <c r="N737" s="5">
        <f t="shared" si="35"/>
      </c>
    </row>
    <row r="738" spans="1:14" ht="12">
      <c r="A738" s="25">
        <f t="shared" si="33"/>
        <v>20220330200734</v>
      </c>
      <c r="L738" s="5">
        <f t="shared" si="34"/>
      </c>
      <c r="N738" s="5">
        <f t="shared" si="35"/>
      </c>
    </row>
    <row r="739" spans="1:14" ht="12">
      <c r="A739" s="25">
        <f t="shared" si="33"/>
        <v>20220330200735</v>
      </c>
      <c r="L739" s="5">
        <f t="shared" si="34"/>
      </c>
      <c r="N739" s="5">
        <f t="shared" si="35"/>
      </c>
    </row>
    <row r="740" spans="1:14" ht="12">
      <c r="A740" s="25">
        <f t="shared" si="33"/>
        <v>20220330200736</v>
      </c>
      <c r="L740" s="5">
        <f t="shared" si="34"/>
      </c>
      <c r="N740" s="5">
        <f t="shared" si="35"/>
      </c>
    </row>
    <row r="741" spans="1:14" ht="12">
      <c r="A741" s="25">
        <f t="shared" si="33"/>
        <v>20220330200737</v>
      </c>
      <c r="L741" s="5">
        <f t="shared" si="34"/>
      </c>
      <c r="N741" s="5">
        <f t="shared" si="35"/>
      </c>
    </row>
    <row r="742" spans="1:14" ht="12">
      <c r="A742" s="25">
        <f t="shared" si="33"/>
        <v>20220330200738</v>
      </c>
      <c r="L742" s="5">
        <f t="shared" si="34"/>
      </c>
      <c r="N742" s="5">
        <f t="shared" si="35"/>
      </c>
    </row>
    <row r="743" spans="1:14" ht="12">
      <c r="A743" s="25">
        <f t="shared" si="33"/>
        <v>20220330200739</v>
      </c>
      <c r="L743" s="5">
        <f t="shared" si="34"/>
      </c>
      <c r="N743" s="5">
        <f t="shared" si="35"/>
      </c>
    </row>
    <row r="744" spans="1:14" ht="12">
      <c r="A744" s="25">
        <f t="shared" si="33"/>
        <v>20220330200740</v>
      </c>
      <c r="L744" s="5">
        <f t="shared" si="34"/>
      </c>
      <c r="N744" s="5">
        <f t="shared" si="35"/>
      </c>
    </row>
    <row r="745" spans="1:14" ht="12">
      <c r="A745" s="25">
        <f t="shared" si="33"/>
        <v>20220330200741</v>
      </c>
      <c r="L745" s="5">
        <f t="shared" si="34"/>
      </c>
      <c r="N745" s="5">
        <f t="shared" si="35"/>
      </c>
    </row>
    <row r="746" spans="1:14" ht="12">
      <c r="A746" s="25">
        <f t="shared" si="33"/>
        <v>20220330200742</v>
      </c>
      <c r="L746" s="5">
        <f t="shared" si="34"/>
      </c>
      <c r="N746" s="5">
        <f t="shared" si="35"/>
      </c>
    </row>
    <row r="747" spans="1:14" ht="12">
      <c r="A747" s="25">
        <f t="shared" si="33"/>
        <v>20220330200743</v>
      </c>
      <c r="L747" s="5">
        <f t="shared" si="34"/>
      </c>
      <c r="N747" s="5">
        <f t="shared" si="35"/>
      </c>
    </row>
    <row r="748" spans="1:14" ht="12">
      <c r="A748" s="25">
        <f t="shared" si="33"/>
        <v>20220330200744</v>
      </c>
      <c r="L748" s="5">
        <f t="shared" si="34"/>
      </c>
      <c r="N748" s="5">
        <f t="shared" si="35"/>
      </c>
    </row>
    <row r="749" spans="1:14" ht="12">
      <c r="A749" s="25">
        <f t="shared" si="33"/>
        <v>20220330200745</v>
      </c>
      <c r="L749" s="5">
        <f t="shared" si="34"/>
      </c>
      <c r="N749" s="5">
        <f t="shared" si="35"/>
      </c>
    </row>
    <row r="750" spans="1:14" ht="12">
      <c r="A750" s="25">
        <f t="shared" si="33"/>
        <v>20220330200746</v>
      </c>
      <c r="L750" s="5">
        <f t="shared" si="34"/>
      </c>
      <c r="N750" s="5">
        <f t="shared" si="35"/>
      </c>
    </row>
    <row r="751" spans="1:14" ht="12">
      <c r="A751" s="25">
        <f t="shared" si="33"/>
        <v>20220330200747</v>
      </c>
      <c r="L751" s="5">
        <f t="shared" si="34"/>
      </c>
      <c r="N751" s="5">
        <f t="shared" si="35"/>
      </c>
    </row>
    <row r="752" spans="1:14" ht="12">
      <c r="A752" s="25">
        <f t="shared" si="33"/>
        <v>20220330200748</v>
      </c>
      <c r="L752" s="5">
        <f t="shared" si="34"/>
      </c>
      <c r="N752" s="5">
        <f t="shared" si="35"/>
      </c>
    </row>
    <row r="753" spans="1:14" ht="12">
      <c r="A753" s="25">
        <f t="shared" si="33"/>
        <v>20220330200749</v>
      </c>
      <c r="L753" s="5">
        <f t="shared" si="34"/>
      </c>
      <c r="N753" s="5">
        <f t="shared" si="35"/>
      </c>
    </row>
    <row r="754" spans="1:14" ht="12">
      <c r="A754" s="25">
        <f t="shared" si="33"/>
        <v>20220330200750</v>
      </c>
      <c r="L754" s="5">
        <f t="shared" si="34"/>
      </c>
      <c r="N754" s="5">
        <f t="shared" si="35"/>
      </c>
    </row>
    <row r="755" spans="1:14" ht="12">
      <c r="A755" s="25">
        <f t="shared" si="33"/>
        <v>20220330200751</v>
      </c>
      <c r="L755" s="5">
        <f t="shared" si="34"/>
      </c>
      <c r="N755" s="5">
        <f t="shared" si="35"/>
      </c>
    </row>
    <row r="756" spans="1:14" ht="12">
      <c r="A756" s="25">
        <f t="shared" si="33"/>
        <v>20220330200752</v>
      </c>
      <c r="L756" s="5">
        <f t="shared" si="34"/>
      </c>
      <c r="N756" s="5">
        <f t="shared" si="35"/>
      </c>
    </row>
    <row r="757" spans="1:14" ht="12">
      <c r="A757" s="25">
        <f t="shared" si="33"/>
        <v>20220330200753</v>
      </c>
      <c r="L757" s="5">
        <f t="shared" si="34"/>
      </c>
      <c r="N757" s="5">
        <f t="shared" si="35"/>
      </c>
    </row>
    <row r="758" spans="1:14" ht="12">
      <c r="A758" s="25">
        <f t="shared" si="33"/>
        <v>20220330200754</v>
      </c>
      <c r="L758" s="5">
        <f t="shared" si="34"/>
      </c>
      <c r="N758" s="5">
        <f t="shared" si="35"/>
      </c>
    </row>
    <row r="759" spans="1:14" ht="12">
      <c r="A759" s="25">
        <f t="shared" si="33"/>
        <v>20220330200755</v>
      </c>
      <c r="L759" s="5">
        <f t="shared" si="34"/>
      </c>
      <c r="N759" s="5">
        <f t="shared" si="35"/>
      </c>
    </row>
    <row r="760" spans="1:14" ht="12">
      <c r="A760" s="25">
        <f t="shared" si="33"/>
        <v>20220330200756</v>
      </c>
      <c r="L760" s="5">
        <f t="shared" si="34"/>
      </c>
      <c r="N760" s="5">
        <f t="shared" si="35"/>
      </c>
    </row>
    <row r="761" spans="1:14" ht="12">
      <c r="A761" s="25">
        <f t="shared" si="33"/>
        <v>20220330200757</v>
      </c>
      <c r="L761" s="5">
        <f t="shared" si="34"/>
      </c>
      <c r="N761" s="5">
        <f t="shared" si="35"/>
      </c>
    </row>
    <row r="762" spans="1:14" ht="12">
      <c r="A762" s="25">
        <f t="shared" si="33"/>
        <v>20220330200758</v>
      </c>
      <c r="L762" s="5">
        <f t="shared" si="34"/>
      </c>
      <c r="N762" s="5">
        <f t="shared" si="35"/>
      </c>
    </row>
    <row r="763" spans="1:14" ht="12">
      <c r="A763" s="25">
        <f t="shared" si="33"/>
        <v>20220330200759</v>
      </c>
      <c r="L763" s="5">
        <f t="shared" si="34"/>
      </c>
      <c r="N763" s="5">
        <f t="shared" si="35"/>
      </c>
    </row>
    <row r="764" spans="1:14" ht="12">
      <c r="A764" s="25">
        <f t="shared" si="33"/>
        <v>20220330200760</v>
      </c>
      <c r="L764" s="5">
        <f t="shared" si="34"/>
      </c>
      <c r="N764" s="5">
        <f t="shared" si="35"/>
      </c>
    </row>
    <row r="765" spans="1:14" ht="12">
      <c r="A765" s="25">
        <f t="shared" si="33"/>
        <v>20220330200761</v>
      </c>
      <c r="L765" s="5">
        <f t="shared" si="34"/>
      </c>
      <c r="N765" s="5">
        <f t="shared" si="35"/>
      </c>
    </row>
    <row r="766" spans="1:14" ht="12">
      <c r="A766" s="25">
        <f t="shared" si="33"/>
        <v>20220330200762</v>
      </c>
      <c r="L766" s="5">
        <f t="shared" si="34"/>
      </c>
      <c r="N766" s="5">
        <f t="shared" si="35"/>
      </c>
    </row>
    <row r="767" spans="1:14" ht="12">
      <c r="A767" s="25">
        <f t="shared" si="33"/>
        <v>20220330200763</v>
      </c>
      <c r="L767" s="5">
        <f t="shared" si="34"/>
      </c>
      <c r="N767" s="5">
        <f t="shared" si="35"/>
      </c>
    </row>
    <row r="768" spans="1:14" ht="12">
      <c r="A768" s="25">
        <f t="shared" si="33"/>
        <v>20220330200764</v>
      </c>
      <c r="L768" s="5">
        <f t="shared" si="34"/>
      </c>
      <c r="N768" s="5">
        <f t="shared" si="35"/>
      </c>
    </row>
    <row r="769" spans="1:14" ht="12">
      <c r="A769" s="25">
        <f t="shared" si="33"/>
        <v>20220330200765</v>
      </c>
      <c r="L769" s="5">
        <f t="shared" si="34"/>
      </c>
      <c r="N769" s="5">
        <f t="shared" si="35"/>
      </c>
    </row>
    <row r="770" spans="1:14" ht="12">
      <c r="A770" s="25">
        <f t="shared" si="33"/>
        <v>20220330200766</v>
      </c>
      <c r="L770" s="5">
        <f t="shared" si="34"/>
      </c>
      <c r="N770" s="5">
        <f t="shared" si="35"/>
      </c>
    </row>
    <row r="771" spans="1:14" ht="12">
      <c r="A771" s="25">
        <f t="shared" si="33"/>
        <v>20220330200767</v>
      </c>
      <c r="L771" s="5">
        <f t="shared" si="34"/>
      </c>
      <c r="N771" s="5">
        <f t="shared" si="35"/>
      </c>
    </row>
    <row r="772" spans="1:14" ht="12">
      <c r="A772" s="25">
        <f t="shared" si="33"/>
        <v>20220330200768</v>
      </c>
      <c r="L772" s="5">
        <f t="shared" si="34"/>
      </c>
      <c r="N772" s="5">
        <f t="shared" si="35"/>
      </c>
    </row>
    <row r="773" spans="1:14" ht="12">
      <c r="A773" s="25">
        <f t="shared" si="33"/>
        <v>20220330200769</v>
      </c>
      <c r="L773" s="5">
        <f t="shared" si="34"/>
      </c>
      <c r="N773" s="5">
        <f t="shared" si="35"/>
      </c>
    </row>
    <row r="774" spans="1:14" ht="12">
      <c r="A774" s="25">
        <f aca="true" t="shared" si="36" ref="A774:A837">$B$3*10000000+200000+ROW()-4</f>
        <v>20220330200770</v>
      </c>
      <c r="L774" s="5">
        <f aca="true" t="shared" si="37" ref="L774:L837">IF(N(B774)=0,"",IF(INT(B774)=1,"GOOD",IF(INT(B774)=2,"PASS",IF(INT(B774)=3,IF(B774&lt;3.3,"",IF(B774&lt;3.5,"PASS2","SPARE")),IF(INT(B774)=4,"FAIL","")))))</f>
      </c>
      <c r="N774" s="5">
        <f aca="true" t="shared" si="38" ref="N774:N837">IF(N(B774)&gt;0,IF(INT(B774)&lt;4,IF(MOD(B774,1)&lt;0.1,"",IF(MOD(B774,0.1)&lt;0.005,IF(MOD(B774,0.2)&lt;0.01,"B5/B6","ANY"),"B6")),""),"")</f>
      </c>
    </row>
    <row r="775" spans="1:14" ht="12">
      <c r="A775" s="25">
        <f t="shared" si="36"/>
        <v>20220330200771</v>
      </c>
      <c r="L775" s="5">
        <f t="shared" si="37"/>
      </c>
      <c r="N775" s="5">
        <f t="shared" si="38"/>
      </c>
    </row>
    <row r="776" spans="1:14" ht="12">
      <c r="A776" s="25">
        <f t="shared" si="36"/>
        <v>20220330200772</v>
      </c>
      <c r="L776" s="5">
        <f t="shared" si="37"/>
      </c>
      <c r="N776" s="5">
        <f t="shared" si="38"/>
      </c>
    </row>
    <row r="777" spans="1:14" ht="12">
      <c r="A777" s="25">
        <f t="shared" si="36"/>
        <v>20220330200773</v>
      </c>
      <c r="L777" s="5">
        <f t="shared" si="37"/>
      </c>
      <c r="N777" s="5">
        <f t="shared" si="38"/>
      </c>
    </row>
    <row r="778" spans="1:14" ht="12">
      <c r="A778" s="25">
        <f t="shared" si="36"/>
        <v>20220330200774</v>
      </c>
      <c r="L778" s="5">
        <f t="shared" si="37"/>
      </c>
      <c r="N778" s="5">
        <f t="shared" si="38"/>
      </c>
    </row>
    <row r="779" spans="1:14" ht="12">
      <c r="A779" s="25">
        <f t="shared" si="36"/>
        <v>20220330200775</v>
      </c>
      <c r="L779" s="5">
        <f t="shared" si="37"/>
      </c>
      <c r="N779" s="5">
        <f t="shared" si="38"/>
      </c>
    </row>
    <row r="780" spans="1:14" ht="12">
      <c r="A780" s="25">
        <f t="shared" si="36"/>
        <v>20220330200776</v>
      </c>
      <c r="L780" s="5">
        <f t="shared" si="37"/>
      </c>
      <c r="N780" s="5">
        <f t="shared" si="38"/>
      </c>
    </row>
    <row r="781" spans="1:14" ht="12">
      <c r="A781" s="25">
        <f t="shared" si="36"/>
        <v>20220330200777</v>
      </c>
      <c r="L781" s="5">
        <f t="shared" si="37"/>
      </c>
      <c r="N781" s="5">
        <f t="shared" si="38"/>
      </c>
    </row>
    <row r="782" spans="1:14" ht="12">
      <c r="A782" s="25">
        <f t="shared" si="36"/>
        <v>20220330200778</v>
      </c>
      <c r="L782" s="5">
        <f t="shared" si="37"/>
      </c>
      <c r="N782" s="5">
        <f t="shared" si="38"/>
      </c>
    </row>
    <row r="783" spans="1:14" ht="12">
      <c r="A783" s="25">
        <f t="shared" si="36"/>
        <v>20220330200779</v>
      </c>
      <c r="L783" s="5">
        <f t="shared" si="37"/>
      </c>
      <c r="N783" s="5">
        <f t="shared" si="38"/>
      </c>
    </row>
    <row r="784" spans="1:14" ht="12">
      <c r="A784" s="25">
        <f t="shared" si="36"/>
        <v>20220330200780</v>
      </c>
      <c r="L784" s="5">
        <f t="shared" si="37"/>
      </c>
      <c r="N784" s="5">
        <f t="shared" si="38"/>
      </c>
    </row>
    <row r="785" spans="1:14" ht="12">
      <c r="A785" s="25">
        <f t="shared" si="36"/>
        <v>20220330200781</v>
      </c>
      <c r="L785" s="5">
        <f t="shared" si="37"/>
      </c>
      <c r="N785" s="5">
        <f t="shared" si="38"/>
      </c>
    </row>
    <row r="786" spans="1:14" ht="12">
      <c r="A786" s="25">
        <f t="shared" si="36"/>
        <v>20220330200782</v>
      </c>
      <c r="L786" s="5">
        <f t="shared" si="37"/>
      </c>
      <c r="N786" s="5">
        <f t="shared" si="38"/>
      </c>
    </row>
    <row r="787" spans="1:14" ht="12">
      <c r="A787" s="25">
        <f t="shared" si="36"/>
        <v>20220330200783</v>
      </c>
      <c r="L787" s="5">
        <f t="shared" si="37"/>
      </c>
      <c r="N787" s="5">
        <f t="shared" si="38"/>
      </c>
    </row>
    <row r="788" spans="1:14" ht="12">
      <c r="A788" s="25">
        <f t="shared" si="36"/>
        <v>20220330200784</v>
      </c>
      <c r="L788" s="5">
        <f t="shared" si="37"/>
      </c>
      <c r="N788" s="5">
        <f t="shared" si="38"/>
      </c>
    </row>
    <row r="789" spans="1:14" ht="12">
      <c r="A789" s="25">
        <f t="shared" si="36"/>
        <v>20220330200785</v>
      </c>
      <c r="L789" s="5">
        <f t="shared" si="37"/>
      </c>
      <c r="N789" s="5">
        <f t="shared" si="38"/>
      </c>
    </row>
    <row r="790" spans="1:14" ht="12">
      <c r="A790" s="25">
        <f t="shared" si="36"/>
        <v>20220330200786</v>
      </c>
      <c r="L790" s="5">
        <f t="shared" si="37"/>
      </c>
      <c r="N790" s="5">
        <f t="shared" si="38"/>
      </c>
    </row>
    <row r="791" spans="1:14" ht="12">
      <c r="A791" s="25">
        <f t="shared" si="36"/>
        <v>20220330200787</v>
      </c>
      <c r="L791" s="5">
        <f t="shared" si="37"/>
      </c>
      <c r="N791" s="5">
        <f t="shared" si="38"/>
      </c>
    </row>
    <row r="792" spans="1:14" ht="12">
      <c r="A792" s="25">
        <f t="shared" si="36"/>
        <v>20220330200788</v>
      </c>
      <c r="L792" s="5">
        <f t="shared" si="37"/>
      </c>
      <c r="N792" s="5">
        <f t="shared" si="38"/>
      </c>
    </row>
    <row r="793" spans="1:14" ht="12">
      <c r="A793" s="25">
        <f t="shared" si="36"/>
        <v>20220330200789</v>
      </c>
      <c r="L793" s="5">
        <f t="shared" si="37"/>
      </c>
      <c r="N793" s="5">
        <f t="shared" si="38"/>
      </c>
    </row>
    <row r="794" spans="1:14" ht="12">
      <c r="A794" s="25">
        <f t="shared" si="36"/>
        <v>20220330200790</v>
      </c>
      <c r="L794" s="5">
        <f t="shared" si="37"/>
      </c>
      <c r="N794" s="5">
        <f t="shared" si="38"/>
      </c>
    </row>
    <row r="795" spans="1:14" ht="12">
      <c r="A795" s="25">
        <f t="shared" si="36"/>
        <v>20220330200791</v>
      </c>
      <c r="L795" s="5">
        <f t="shared" si="37"/>
      </c>
      <c r="N795" s="5">
        <f t="shared" si="38"/>
      </c>
    </row>
    <row r="796" spans="1:14" ht="12">
      <c r="A796" s="25">
        <f t="shared" si="36"/>
        <v>20220330200792</v>
      </c>
      <c r="L796" s="5">
        <f t="shared" si="37"/>
      </c>
      <c r="N796" s="5">
        <f t="shared" si="38"/>
      </c>
    </row>
    <row r="797" spans="1:14" ht="12">
      <c r="A797" s="25">
        <f t="shared" si="36"/>
        <v>20220330200793</v>
      </c>
      <c r="L797" s="5">
        <f t="shared" si="37"/>
      </c>
      <c r="N797" s="5">
        <f t="shared" si="38"/>
      </c>
    </row>
    <row r="798" spans="1:14" ht="12">
      <c r="A798" s="25">
        <f t="shared" si="36"/>
        <v>20220330200794</v>
      </c>
      <c r="L798" s="5">
        <f t="shared" si="37"/>
      </c>
      <c r="N798" s="5">
        <f t="shared" si="38"/>
      </c>
    </row>
    <row r="799" spans="1:14" ht="12">
      <c r="A799" s="25">
        <f t="shared" si="36"/>
        <v>20220330200795</v>
      </c>
      <c r="L799" s="5">
        <f t="shared" si="37"/>
      </c>
      <c r="N799" s="5">
        <f t="shared" si="38"/>
      </c>
    </row>
    <row r="800" spans="1:14" ht="12">
      <c r="A800" s="25">
        <f t="shared" si="36"/>
        <v>20220330200796</v>
      </c>
      <c r="L800" s="5">
        <f t="shared" si="37"/>
      </c>
      <c r="N800" s="5">
        <f t="shared" si="38"/>
      </c>
    </row>
    <row r="801" spans="1:14" ht="12">
      <c r="A801" s="25">
        <f t="shared" si="36"/>
        <v>20220330200797</v>
      </c>
      <c r="L801" s="5">
        <f t="shared" si="37"/>
      </c>
      <c r="N801" s="5">
        <f t="shared" si="38"/>
      </c>
    </row>
    <row r="802" spans="1:14" ht="12">
      <c r="A802" s="25">
        <f t="shared" si="36"/>
        <v>20220330200798</v>
      </c>
      <c r="L802" s="5">
        <f t="shared" si="37"/>
      </c>
      <c r="N802" s="5">
        <f t="shared" si="38"/>
      </c>
    </row>
    <row r="803" spans="1:14" ht="12">
      <c r="A803" s="25">
        <f t="shared" si="36"/>
        <v>20220330200799</v>
      </c>
      <c r="L803" s="5">
        <f t="shared" si="37"/>
      </c>
      <c r="N803" s="5">
        <f t="shared" si="38"/>
      </c>
    </row>
    <row r="804" spans="1:14" ht="12">
      <c r="A804" s="25">
        <f t="shared" si="36"/>
        <v>20220330200800</v>
      </c>
      <c r="L804" s="5">
        <f t="shared" si="37"/>
      </c>
      <c r="N804" s="5">
        <f t="shared" si="38"/>
      </c>
    </row>
    <row r="805" spans="1:14" ht="12">
      <c r="A805" s="25">
        <f t="shared" si="36"/>
        <v>20220330200801</v>
      </c>
      <c r="L805" s="5">
        <f t="shared" si="37"/>
      </c>
      <c r="N805" s="5">
        <f t="shared" si="38"/>
      </c>
    </row>
    <row r="806" spans="1:14" ht="12">
      <c r="A806" s="25">
        <f t="shared" si="36"/>
        <v>20220330200802</v>
      </c>
      <c r="L806" s="5">
        <f t="shared" si="37"/>
      </c>
      <c r="N806" s="5">
        <f t="shared" si="38"/>
      </c>
    </row>
    <row r="807" spans="1:14" ht="12">
      <c r="A807" s="25">
        <f t="shared" si="36"/>
        <v>20220330200803</v>
      </c>
      <c r="L807" s="5">
        <f t="shared" si="37"/>
      </c>
      <c r="N807" s="5">
        <f t="shared" si="38"/>
      </c>
    </row>
    <row r="808" spans="1:14" ht="12">
      <c r="A808" s="25">
        <f t="shared" si="36"/>
        <v>20220330200804</v>
      </c>
      <c r="L808" s="5">
        <f t="shared" si="37"/>
      </c>
      <c r="N808" s="5">
        <f t="shared" si="38"/>
      </c>
    </row>
    <row r="809" spans="1:14" ht="12">
      <c r="A809" s="25">
        <f t="shared" si="36"/>
        <v>20220330200805</v>
      </c>
      <c r="L809" s="5">
        <f t="shared" si="37"/>
      </c>
      <c r="N809" s="5">
        <f t="shared" si="38"/>
      </c>
    </row>
    <row r="810" spans="1:14" ht="12">
      <c r="A810" s="25">
        <f t="shared" si="36"/>
        <v>20220330200806</v>
      </c>
      <c r="L810" s="5">
        <f t="shared" si="37"/>
      </c>
      <c r="N810" s="5">
        <f t="shared" si="38"/>
      </c>
    </row>
    <row r="811" spans="1:14" ht="12">
      <c r="A811" s="25">
        <f t="shared" si="36"/>
        <v>20220330200807</v>
      </c>
      <c r="L811" s="5">
        <f t="shared" si="37"/>
      </c>
      <c r="N811" s="5">
        <f t="shared" si="38"/>
      </c>
    </row>
    <row r="812" spans="1:14" ht="12">
      <c r="A812" s="25">
        <f t="shared" si="36"/>
        <v>20220330200808</v>
      </c>
      <c r="L812" s="5">
        <f t="shared" si="37"/>
      </c>
      <c r="N812" s="5">
        <f t="shared" si="38"/>
      </c>
    </row>
    <row r="813" spans="1:14" ht="12">
      <c r="A813" s="25">
        <f t="shared" si="36"/>
        <v>20220330200809</v>
      </c>
      <c r="L813" s="5">
        <f t="shared" si="37"/>
      </c>
      <c r="N813" s="5">
        <f t="shared" si="38"/>
      </c>
    </row>
    <row r="814" spans="1:14" ht="12">
      <c r="A814" s="25">
        <f t="shared" si="36"/>
        <v>20220330200810</v>
      </c>
      <c r="L814" s="5">
        <f t="shared" si="37"/>
      </c>
      <c r="N814" s="5">
        <f t="shared" si="38"/>
      </c>
    </row>
    <row r="815" spans="1:14" ht="12">
      <c r="A815" s="25">
        <f t="shared" si="36"/>
        <v>20220330200811</v>
      </c>
      <c r="L815" s="5">
        <f t="shared" si="37"/>
      </c>
      <c r="N815" s="5">
        <f t="shared" si="38"/>
      </c>
    </row>
    <row r="816" spans="1:14" ht="12">
      <c r="A816" s="25">
        <f t="shared" si="36"/>
        <v>20220330200812</v>
      </c>
      <c r="L816" s="5">
        <f t="shared" si="37"/>
      </c>
      <c r="N816" s="5">
        <f t="shared" si="38"/>
      </c>
    </row>
    <row r="817" spans="1:14" ht="12">
      <c r="A817" s="25">
        <f t="shared" si="36"/>
        <v>20220330200813</v>
      </c>
      <c r="L817" s="5">
        <f t="shared" si="37"/>
      </c>
      <c r="N817" s="5">
        <f t="shared" si="38"/>
      </c>
    </row>
    <row r="818" spans="1:14" ht="12">
      <c r="A818" s="25">
        <f t="shared" si="36"/>
        <v>20220330200814</v>
      </c>
      <c r="L818" s="5">
        <f t="shared" si="37"/>
      </c>
      <c r="N818" s="5">
        <f t="shared" si="38"/>
      </c>
    </row>
    <row r="819" spans="1:14" ht="12">
      <c r="A819" s="25">
        <f t="shared" si="36"/>
        <v>20220330200815</v>
      </c>
      <c r="L819" s="5">
        <f t="shared" si="37"/>
      </c>
      <c r="N819" s="5">
        <f t="shared" si="38"/>
      </c>
    </row>
    <row r="820" spans="1:14" ht="12">
      <c r="A820" s="25">
        <f t="shared" si="36"/>
        <v>20220330200816</v>
      </c>
      <c r="L820" s="5">
        <f t="shared" si="37"/>
      </c>
      <c r="N820" s="5">
        <f t="shared" si="38"/>
      </c>
    </row>
    <row r="821" spans="1:14" ht="12">
      <c r="A821" s="25">
        <f t="shared" si="36"/>
        <v>20220330200817</v>
      </c>
      <c r="L821" s="5">
        <f t="shared" si="37"/>
      </c>
      <c r="N821" s="5">
        <f t="shared" si="38"/>
      </c>
    </row>
    <row r="822" spans="1:14" ht="12">
      <c r="A822" s="25">
        <f t="shared" si="36"/>
        <v>20220330200818</v>
      </c>
      <c r="L822" s="5">
        <f t="shared" si="37"/>
      </c>
      <c r="N822" s="5">
        <f t="shared" si="38"/>
      </c>
    </row>
    <row r="823" spans="1:14" ht="12">
      <c r="A823" s="25">
        <f t="shared" si="36"/>
        <v>20220330200819</v>
      </c>
      <c r="L823" s="5">
        <f t="shared" si="37"/>
      </c>
      <c r="N823" s="5">
        <f t="shared" si="38"/>
      </c>
    </row>
    <row r="824" spans="1:14" ht="12">
      <c r="A824" s="25">
        <f t="shared" si="36"/>
        <v>20220330200820</v>
      </c>
      <c r="L824" s="5">
        <f t="shared" si="37"/>
      </c>
      <c r="N824" s="5">
        <f t="shared" si="38"/>
      </c>
    </row>
    <row r="825" spans="1:14" ht="12">
      <c r="A825" s="25">
        <f t="shared" si="36"/>
        <v>20220330200821</v>
      </c>
      <c r="L825" s="5">
        <f t="shared" si="37"/>
      </c>
      <c r="N825" s="5">
        <f t="shared" si="38"/>
      </c>
    </row>
    <row r="826" spans="1:14" ht="12">
      <c r="A826" s="25">
        <f t="shared" si="36"/>
        <v>20220330200822</v>
      </c>
      <c r="L826" s="5">
        <f t="shared" si="37"/>
      </c>
      <c r="N826" s="5">
        <f t="shared" si="38"/>
      </c>
    </row>
    <row r="827" spans="1:14" ht="12">
      <c r="A827" s="25">
        <f t="shared" si="36"/>
        <v>20220330200823</v>
      </c>
      <c r="L827" s="5">
        <f t="shared" si="37"/>
      </c>
      <c r="N827" s="5">
        <f t="shared" si="38"/>
      </c>
    </row>
    <row r="828" spans="1:14" ht="12">
      <c r="A828" s="25">
        <f t="shared" si="36"/>
        <v>20220330200824</v>
      </c>
      <c r="L828" s="5">
        <f t="shared" si="37"/>
      </c>
      <c r="N828" s="5">
        <f t="shared" si="38"/>
      </c>
    </row>
    <row r="829" spans="1:14" ht="12">
      <c r="A829" s="25">
        <f t="shared" si="36"/>
        <v>20220330200825</v>
      </c>
      <c r="L829" s="5">
        <f t="shared" si="37"/>
      </c>
      <c r="N829" s="5">
        <f t="shared" si="38"/>
      </c>
    </row>
    <row r="830" spans="1:14" ht="12">
      <c r="A830" s="25">
        <f t="shared" si="36"/>
        <v>20220330200826</v>
      </c>
      <c r="L830" s="5">
        <f t="shared" si="37"/>
      </c>
      <c r="N830" s="5">
        <f t="shared" si="38"/>
      </c>
    </row>
    <row r="831" spans="1:14" ht="12">
      <c r="A831" s="25">
        <f t="shared" si="36"/>
        <v>20220330200827</v>
      </c>
      <c r="L831" s="5">
        <f t="shared" si="37"/>
      </c>
      <c r="N831" s="5">
        <f t="shared" si="38"/>
      </c>
    </row>
    <row r="832" spans="1:14" ht="12">
      <c r="A832" s="25">
        <f t="shared" si="36"/>
        <v>20220330200828</v>
      </c>
      <c r="L832" s="5">
        <f t="shared" si="37"/>
      </c>
      <c r="N832" s="5">
        <f t="shared" si="38"/>
      </c>
    </row>
    <row r="833" spans="1:14" ht="12">
      <c r="A833" s="25">
        <f t="shared" si="36"/>
        <v>20220330200829</v>
      </c>
      <c r="L833" s="5">
        <f t="shared" si="37"/>
      </c>
      <c r="N833" s="5">
        <f t="shared" si="38"/>
      </c>
    </row>
    <row r="834" spans="1:14" ht="12">
      <c r="A834" s="25">
        <f t="shared" si="36"/>
        <v>20220330200830</v>
      </c>
      <c r="L834" s="5">
        <f t="shared" si="37"/>
      </c>
      <c r="N834" s="5">
        <f t="shared" si="38"/>
      </c>
    </row>
    <row r="835" spans="1:14" ht="12">
      <c r="A835" s="25">
        <f t="shared" si="36"/>
        <v>20220330200831</v>
      </c>
      <c r="L835" s="5">
        <f t="shared" si="37"/>
      </c>
      <c r="N835" s="5">
        <f t="shared" si="38"/>
      </c>
    </row>
    <row r="836" spans="1:14" ht="12">
      <c r="A836" s="25">
        <f t="shared" si="36"/>
        <v>20220330200832</v>
      </c>
      <c r="L836" s="5">
        <f t="shared" si="37"/>
      </c>
      <c r="N836" s="5">
        <f t="shared" si="38"/>
      </c>
    </row>
    <row r="837" spans="1:14" ht="12">
      <c r="A837" s="25">
        <f t="shared" si="36"/>
        <v>20220330200833</v>
      </c>
      <c r="L837" s="5">
        <f t="shared" si="37"/>
      </c>
      <c r="N837" s="5">
        <f t="shared" si="38"/>
      </c>
    </row>
    <row r="838" spans="1:14" ht="12">
      <c r="A838" s="25">
        <f aca="true" t="shared" si="39" ref="A838:A901">$B$3*10000000+200000+ROW()-4</f>
        <v>20220330200834</v>
      </c>
      <c r="L838" s="5">
        <f aca="true" t="shared" si="40" ref="L838:L901">IF(N(B838)=0,"",IF(INT(B838)=1,"GOOD",IF(INT(B838)=2,"PASS",IF(INT(B838)=3,IF(B838&lt;3.3,"",IF(B838&lt;3.5,"PASS2","SPARE")),IF(INT(B838)=4,"FAIL","")))))</f>
      </c>
      <c r="N838" s="5">
        <f aca="true" t="shared" si="41" ref="N838:N901">IF(N(B838)&gt;0,IF(INT(B838)&lt;4,IF(MOD(B838,1)&lt;0.1,"",IF(MOD(B838,0.1)&lt;0.005,IF(MOD(B838,0.2)&lt;0.01,"B5/B6","ANY"),"B6")),""),"")</f>
      </c>
    </row>
    <row r="839" spans="1:14" ht="12">
      <c r="A839" s="25">
        <f t="shared" si="39"/>
        <v>20220330200835</v>
      </c>
      <c r="L839" s="5">
        <f t="shared" si="40"/>
      </c>
      <c r="N839" s="5">
        <f t="shared" si="41"/>
      </c>
    </row>
    <row r="840" spans="1:14" ht="12">
      <c r="A840" s="25">
        <f t="shared" si="39"/>
        <v>20220330200836</v>
      </c>
      <c r="L840" s="5">
        <f t="shared" si="40"/>
      </c>
      <c r="N840" s="5">
        <f t="shared" si="41"/>
      </c>
    </row>
    <row r="841" spans="1:14" ht="12">
      <c r="A841" s="25">
        <f t="shared" si="39"/>
        <v>20220330200837</v>
      </c>
      <c r="L841" s="5">
        <f t="shared" si="40"/>
      </c>
      <c r="N841" s="5">
        <f t="shared" si="41"/>
      </c>
    </row>
    <row r="842" spans="1:14" ht="12">
      <c r="A842" s="25">
        <f t="shared" si="39"/>
        <v>20220330200838</v>
      </c>
      <c r="L842" s="5">
        <f t="shared" si="40"/>
      </c>
      <c r="N842" s="5">
        <f t="shared" si="41"/>
      </c>
    </row>
    <row r="843" spans="1:14" ht="12">
      <c r="A843" s="25">
        <f t="shared" si="39"/>
        <v>20220330200839</v>
      </c>
      <c r="L843" s="5">
        <f t="shared" si="40"/>
      </c>
      <c r="N843" s="5">
        <f t="shared" si="41"/>
      </c>
    </row>
    <row r="844" spans="1:14" ht="12">
      <c r="A844" s="25">
        <f t="shared" si="39"/>
        <v>20220330200840</v>
      </c>
      <c r="L844" s="5">
        <f t="shared" si="40"/>
      </c>
      <c r="N844" s="5">
        <f t="shared" si="41"/>
      </c>
    </row>
    <row r="845" spans="1:14" ht="12">
      <c r="A845" s="25">
        <f t="shared" si="39"/>
        <v>20220330200841</v>
      </c>
      <c r="L845" s="5">
        <f t="shared" si="40"/>
      </c>
      <c r="N845" s="5">
        <f t="shared" si="41"/>
      </c>
    </row>
    <row r="846" spans="1:14" ht="12">
      <c r="A846" s="25">
        <f t="shared" si="39"/>
        <v>20220330200842</v>
      </c>
      <c r="L846" s="5">
        <f t="shared" si="40"/>
      </c>
      <c r="N846" s="5">
        <f t="shared" si="41"/>
      </c>
    </row>
    <row r="847" spans="1:14" ht="12">
      <c r="A847" s="25">
        <f t="shared" si="39"/>
        <v>20220330200843</v>
      </c>
      <c r="L847" s="5">
        <f t="shared" si="40"/>
      </c>
      <c r="N847" s="5">
        <f t="shared" si="41"/>
      </c>
    </row>
    <row r="848" spans="1:14" ht="12">
      <c r="A848" s="25">
        <f t="shared" si="39"/>
        <v>20220330200844</v>
      </c>
      <c r="L848" s="5">
        <f t="shared" si="40"/>
      </c>
      <c r="N848" s="5">
        <f t="shared" si="41"/>
      </c>
    </row>
    <row r="849" spans="1:14" ht="12">
      <c r="A849" s="25">
        <f t="shared" si="39"/>
        <v>20220330200845</v>
      </c>
      <c r="L849" s="5">
        <f t="shared" si="40"/>
      </c>
      <c r="N849" s="5">
        <f t="shared" si="41"/>
      </c>
    </row>
    <row r="850" spans="1:14" ht="12">
      <c r="A850" s="25">
        <f t="shared" si="39"/>
        <v>20220330200846</v>
      </c>
      <c r="L850" s="5">
        <f t="shared" si="40"/>
      </c>
      <c r="N850" s="5">
        <f t="shared" si="41"/>
      </c>
    </row>
    <row r="851" spans="1:14" ht="12">
      <c r="A851" s="25">
        <f t="shared" si="39"/>
        <v>20220330200847</v>
      </c>
      <c r="L851" s="5">
        <f t="shared" si="40"/>
      </c>
      <c r="N851" s="5">
        <f t="shared" si="41"/>
      </c>
    </row>
    <row r="852" spans="1:14" ht="12">
      <c r="A852" s="25">
        <f t="shared" si="39"/>
        <v>20220330200848</v>
      </c>
      <c r="L852" s="5">
        <f t="shared" si="40"/>
      </c>
      <c r="N852" s="5">
        <f t="shared" si="41"/>
      </c>
    </row>
    <row r="853" spans="1:14" ht="12">
      <c r="A853" s="25">
        <f t="shared" si="39"/>
        <v>20220330200849</v>
      </c>
      <c r="L853" s="5">
        <f t="shared" si="40"/>
      </c>
      <c r="N853" s="5">
        <f t="shared" si="41"/>
      </c>
    </row>
    <row r="854" spans="1:14" ht="12">
      <c r="A854" s="25">
        <f t="shared" si="39"/>
        <v>20220330200850</v>
      </c>
      <c r="L854" s="5">
        <f t="shared" si="40"/>
      </c>
      <c r="N854" s="5">
        <f t="shared" si="41"/>
      </c>
    </row>
    <row r="855" spans="1:14" ht="12">
      <c r="A855" s="25">
        <f t="shared" si="39"/>
        <v>20220330200851</v>
      </c>
      <c r="L855" s="5">
        <f t="shared" si="40"/>
      </c>
      <c r="N855" s="5">
        <f t="shared" si="41"/>
      </c>
    </row>
    <row r="856" spans="1:14" ht="12">
      <c r="A856" s="25">
        <f t="shared" si="39"/>
        <v>20220330200852</v>
      </c>
      <c r="L856" s="5">
        <f t="shared" si="40"/>
      </c>
      <c r="N856" s="5">
        <f t="shared" si="41"/>
      </c>
    </row>
    <row r="857" spans="1:14" ht="12">
      <c r="A857" s="25">
        <f t="shared" si="39"/>
        <v>20220330200853</v>
      </c>
      <c r="L857" s="5">
        <f t="shared" si="40"/>
      </c>
      <c r="N857" s="5">
        <f t="shared" si="41"/>
      </c>
    </row>
    <row r="858" spans="1:14" ht="12">
      <c r="A858" s="25">
        <f t="shared" si="39"/>
        <v>20220330200854</v>
      </c>
      <c r="L858" s="5">
        <f t="shared" si="40"/>
      </c>
      <c r="N858" s="5">
        <f t="shared" si="41"/>
      </c>
    </row>
    <row r="859" spans="1:14" ht="12">
      <c r="A859" s="25">
        <f t="shared" si="39"/>
        <v>20220330200855</v>
      </c>
      <c r="L859" s="5">
        <f t="shared" si="40"/>
      </c>
      <c r="N859" s="5">
        <f t="shared" si="41"/>
      </c>
    </row>
    <row r="860" spans="1:14" ht="12">
      <c r="A860" s="25">
        <f t="shared" si="39"/>
        <v>20220330200856</v>
      </c>
      <c r="L860" s="5">
        <f t="shared" si="40"/>
      </c>
      <c r="N860" s="5">
        <f t="shared" si="41"/>
      </c>
    </row>
    <row r="861" spans="1:14" ht="12">
      <c r="A861" s="25">
        <f t="shared" si="39"/>
        <v>20220330200857</v>
      </c>
      <c r="L861" s="5">
        <f t="shared" si="40"/>
      </c>
      <c r="N861" s="5">
        <f t="shared" si="41"/>
      </c>
    </row>
    <row r="862" spans="1:14" ht="12">
      <c r="A862" s="25">
        <f t="shared" si="39"/>
        <v>20220330200858</v>
      </c>
      <c r="L862" s="5">
        <f t="shared" si="40"/>
      </c>
      <c r="N862" s="5">
        <f t="shared" si="41"/>
      </c>
    </row>
    <row r="863" spans="1:14" ht="12">
      <c r="A863" s="25">
        <f t="shared" si="39"/>
        <v>20220330200859</v>
      </c>
      <c r="L863" s="5">
        <f t="shared" si="40"/>
      </c>
      <c r="N863" s="5">
        <f t="shared" si="41"/>
      </c>
    </row>
    <row r="864" spans="1:14" ht="12">
      <c r="A864" s="25">
        <f t="shared" si="39"/>
        <v>20220330200860</v>
      </c>
      <c r="L864" s="5">
        <f t="shared" si="40"/>
      </c>
      <c r="N864" s="5">
        <f t="shared" si="41"/>
      </c>
    </row>
    <row r="865" spans="1:14" ht="12">
      <c r="A865" s="25">
        <f t="shared" si="39"/>
        <v>20220330200861</v>
      </c>
      <c r="L865" s="5">
        <f t="shared" si="40"/>
      </c>
      <c r="N865" s="5">
        <f t="shared" si="41"/>
      </c>
    </row>
    <row r="866" spans="1:14" ht="12">
      <c r="A866" s="25">
        <f t="shared" si="39"/>
        <v>20220330200862</v>
      </c>
      <c r="L866" s="5">
        <f t="shared" si="40"/>
      </c>
      <c r="N866" s="5">
        <f t="shared" si="41"/>
      </c>
    </row>
    <row r="867" spans="1:14" ht="12">
      <c r="A867" s="25">
        <f t="shared" si="39"/>
        <v>20220330200863</v>
      </c>
      <c r="L867" s="5">
        <f t="shared" si="40"/>
      </c>
      <c r="N867" s="5">
        <f t="shared" si="41"/>
      </c>
    </row>
    <row r="868" spans="1:14" ht="12">
      <c r="A868" s="25">
        <f t="shared" si="39"/>
        <v>20220330200864</v>
      </c>
      <c r="L868" s="5">
        <f t="shared" si="40"/>
      </c>
      <c r="N868" s="5">
        <f t="shared" si="41"/>
      </c>
    </row>
    <row r="869" spans="1:14" ht="12">
      <c r="A869" s="25">
        <f t="shared" si="39"/>
        <v>20220330200865</v>
      </c>
      <c r="L869" s="5">
        <f t="shared" si="40"/>
      </c>
      <c r="N869" s="5">
        <f t="shared" si="41"/>
      </c>
    </row>
    <row r="870" spans="1:14" ht="12">
      <c r="A870" s="25">
        <f t="shared" si="39"/>
        <v>20220330200866</v>
      </c>
      <c r="L870" s="5">
        <f t="shared" si="40"/>
      </c>
      <c r="N870" s="5">
        <f t="shared" si="41"/>
      </c>
    </row>
    <row r="871" spans="1:14" ht="12">
      <c r="A871" s="25">
        <f t="shared" si="39"/>
        <v>20220330200867</v>
      </c>
      <c r="L871" s="5">
        <f t="shared" si="40"/>
      </c>
      <c r="N871" s="5">
        <f t="shared" si="41"/>
      </c>
    </row>
    <row r="872" spans="1:14" ht="12">
      <c r="A872" s="25">
        <f t="shared" si="39"/>
        <v>20220330200868</v>
      </c>
      <c r="L872" s="5">
        <f t="shared" si="40"/>
      </c>
      <c r="N872" s="5">
        <f t="shared" si="41"/>
      </c>
    </row>
    <row r="873" spans="1:14" ht="12">
      <c r="A873" s="25">
        <f t="shared" si="39"/>
        <v>20220330200869</v>
      </c>
      <c r="L873" s="5">
        <f t="shared" si="40"/>
      </c>
      <c r="N873" s="5">
        <f t="shared" si="41"/>
      </c>
    </row>
    <row r="874" spans="1:14" ht="12">
      <c r="A874" s="25">
        <f t="shared" si="39"/>
        <v>20220330200870</v>
      </c>
      <c r="L874" s="5">
        <f t="shared" si="40"/>
      </c>
      <c r="N874" s="5">
        <f t="shared" si="41"/>
      </c>
    </row>
    <row r="875" spans="1:14" ht="12">
      <c r="A875" s="25">
        <f t="shared" si="39"/>
        <v>20220330200871</v>
      </c>
      <c r="L875" s="5">
        <f t="shared" si="40"/>
      </c>
      <c r="N875" s="5">
        <f t="shared" si="41"/>
      </c>
    </row>
    <row r="876" spans="1:14" ht="12">
      <c r="A876" s="25">
        <f t="shared" si="39"/>
        <v>20220330200872</v>
      </c>
      <c r="L876" s="5">
        <f t="shared" si="40"/>
      </c>
      <c r="N876" s="5">
        <f t="shared" si="41"/>
      </c>
    </row>
    <row r="877" spans="1:14" ht="12">
      <c r="A877" s="25">
        <f t="shared" si="39"/>
        <v>20220330200873</v>
      </c>
      <c r="L877" s="5">
        <f t="shared" si="40"/>
      </c>
      <c r="N877" s="5">
        <f t="shared" si="41"/>
      </c>
    </row>
    <row r="878" spans="1:14" ht="12">
      <c r="A878" s="25">
        <f t="shared" si="39"/>
        <v>20220330200874</v>
      </c>
      <c r="L878" s="5">
        <f t="shared" si="40"/>
      </c>
      <c r="N878" s="5">
        <f t="shared" si="41"/>
      </c>
    </row>
    <row r="879" spans="1:14" ht="12">
      <c r="A879" s="25">
        <f t="shared" si="39"/>
        <v>20220330200875</v>
      </c>
      <c r="L879" s="5">
        <f t="shared" si="40"/>
      </c>
      <c r="N879" s="5">
        <f t="shared" si="41"/>
      </c>
    </row>
    <row r="880" spans="1:14" ht="12">
      <c r="A880" s="25">
        <f t="shared" si="39"/>
        <v>20220330200876</v>
      </c>
      <c r="L880" s="5">
        <f t="shared" si="40"/>
      </c>
      <c r="N880" s="5">
        <f t="shared" si="41"/>
      </c>
    </row>
    <row r="881" spans="1:14" ht="12">
      <c r="A881" s="25">
        <f t="shared" si="39"/>
        <v>20220330200877</v>
      </c>
      <c r="L881" s="5">
        <f t="shared" si="40"/>
      </c>
      <c r="N881" s="5">
        <f t="shared" si="41"/>
      </c>
    </row>
    <row r="882" spans="1:14" ht="12">
      <c r="A882" s="25">
        <f t="shared" si="39"/>
        <v>20220330200878</v>
      </c>
      <c r="L882" s="5">
        <f t="shared" si="40"/>
      </c>
      <c r="N882" s="5">
        <f t="shared" si="41"/>
      </c>
    </row>
    <row r="883" spans="1:14" ht="12">
      <c r="A883" s="25">
        <f t="shared" si="39"/>
        <v>20220330200879</v>
      </c>
      <c r="L883" s="5">
        <f t="shared" si="40"/>
      </c>
      <c r="N883" s="5">
        <f t="shared" si="41"/>
      </c>
    </row>
    <row r="884" spans="1:14" ht="12">
      <c r="A884" s="25">
        <f t="shared" si="39"/>
        <v>20220330200880</v>
      </c>
      <c r="L884" s="5">
        <f t="shared" si="40"/>
      </c>
      <c r="N884" s="5">
        <f t="shared" si="41"/>
      </c>
    </row>
    <row r="885" spans="1:14" ht="12">
      <c r="A885" s="25">
        <f t="shared" si="39"/>
        <v>20220330200881</v>
      </c>
      <c r="L885" s="5">
        <f t="shared" si="40"/>
      </c>
      <c r="N885" s="5">
        <f t="shared" si="41"/>
      </c>
    </row>
    <row r="886" spans="1:14" ht="12">
      <c r="A886" s="25">
        <f t="shared" si="39"/>
        <v>20220330200882</v>
      </c>
      <c r="L886" s="5">
        <f t="shared" si="40"/>
      </c>
      <c r="N886" s="5">
        <f t="shared" si="41"/>
      </c>
    </row>
    <row r="887" spans="1:14" ht="12">
      <c r="A887" s="25">
        <f t="shared" si="39"/>
        <v>20220330200883</v>
      </c>
      <c r="L887" s="5">
        <f t="shared" si="40"/>
      </c>
      <c r="N887" s="5">
        <f t="shared" si="41"/>
      </c>
    </row>
    <row r="888" spans="1:14" ht="12">
      <c r="A888" s="25">
        <f t="shared" si="39"/>
        <v>20220330200884</v>
      </c>
      <c r="L888" s="5">
        <f t="shared" si="40"/>
      </c>
      <c r="N888" s="5">
        <f t="shared" si="41"/>
      </c>
    </row>
    <row r="889" spans="1:14" ht="12">
      <c r="A889" s="25">
        <f t="shared" si="39"/>
        <v>20220330200885</v>
      </c>
      <c r="L889" s="5">
        <f t="shared" si="40"/>
      </c>
      <c r="N889" s="5">
        <f t="shared" si="41"/>
      </c>
    </row>
    <row r="890" spans="1:14" ht="12">
      <c r="A890" s="25">
        <f t="shared" si="39"/>
        <v>20220330200886</v>
      </c>
      <c r="L890" s="5">
        <f t="shared" si="40"/>
      </c>
      <c r="N890" s="5">
        <f t="shared" si="41"/>
      </c>
    </row>
    <row r="891" spans="1:14" ht="12">
      <c r="A891" s="25">
        <f t="shared" si="39"/>
        <v>20220330200887</v>
      </c>
      <c r="L891" s="5">
        <f t="shared" si="40"/>
      </c>
      <c r="N891" s="5">
        <f t="shared" si="41"/>
      </c>
    </row>
    <row r="892" spans="1:14" ht="12">
      <c r="A892" s="25">
        <f t="shared" si="39"/>
        <v>20220330200888</v>
      </c>
      <c r="L892" s="5">
        <f t="shared" si="40"/>
      </c>
      <c r="N892" s="5">
        <f t="shared" si="41"/>
      </c>
    </row>
    <row r="893" spans="1:14" ht="12">
      <c r="A893" s="25">
        <f t="shared" si="39"/>
        <v>20220330200889</v>
      </c>
      <c r="L893" s="5">
        <f t="shared" si="40"/>
      </c>
      <c r="N893" s="5">
        <f t="shared" si="41"/>
      </c>
    </row>
    <row r="894" spans="1:14" ht="12">
      <c r="A894" s="25">
        <f t="shared" si="39"/>
        <v>20220330200890</v>
      </c>
      <c r="L894" s="5">
        <f t="shared" si="40"/>
      </c>
      <c r="N894" s="5">
        <f t="shared" si="41"/>
      </c>
    </row>
    <row r="895" spans="1:14" ht="12">
      <c r="A895" s="25">
        <f t="shared" si="39"/>
        <v>20220330200891</v>
      </c>
      <c r="L895" s="5">
        <f t="shared" si="40"/>
      </c>
      <c r="N895" s="5">
        <f t="shared" si="41"/>
      </c>
    </row>
    <row r="896" spans="1:14" ht="12">
      <c r="A896" s="25">
        <f t="shared" si="39"/>
        <v>20220330200892</v>
      </c>
      <c r="L896" s="5">
        <f t="shared" si="40"/>
      </c>
      <c r="N896" s="5">
        <f t="shared" si="41"/>
      </c>
    </row>
    <row r="897" spans="1:14" ht="12">
      <c r="A897" s="25">
        <f t="shared" si="39"/>
        <v>20220330200893</v>
      </c>
      <c r="L897" s="5">
        <f t="shared" si="40"/>
      </c>
      <c r="N897" s="5">
        <f t="shared" si="41"/>
      </c>
    </row>
    <row r="898" spans="1:14" ht="12">
      <c r="A898" s="25">
        <f t="shared" si="39"/>
        <v>20220330200894</v>
      </c>
      <c r="L898" s="5">
        <f t="shared" si="40"/>
      </c>
      <c r="N898" s="5">
        <f t="shared" si="41"/>
      </c>
    </row>
    <row r="899" spans="1:14" ht="12">
      <c r="A899" s="25">
        <f t="shared" si="39"/>
        <v>20220330200895</v>
      </c>
      <c r="L899" s="5">
        <f t="shared" si="40"/>
      </c>
      <c r="N899" s="5">
        <f t="shared" si="41"/>
      </c>
    </row>
    <row r="900" spans="1:14" ht="12">
      <c r="A900" s="25">
        <f t="shared" si="39"/>
        <v>20220330200896</v>
      </c>
      <c r="L900" s="5">
        <f t="shared" si="40"/>
      </c>
      <c r="N900" s="5">
        <f t="shared" si="41"/>
      </c>
    </row>
    <row r="901" spans="1:14" ht="12">
      <c r="A901" s="25">
        <f t="shared" si="39"/>
        <v>20220330200897</v>
      </c>
      <c r="L901" s="5">
        <f t="shared" si="40"/>
      </c>
      <c r="N901" s="5">
        <f t="shared" si="41"/>
      </c>
    </row>
    <row r="902" spans="1:14" ht="12">
      <c r="A902" s="25">
        <f>$B$3*10000000+200000+ROW()-4</f>
        <v>20220330200898</v>
      </c>
      <c r="L902" s="5">
        <f aca="true" t="shared" si="42" ref="L902:L965">IF(N(B902)=0,"",IF(INT(B902)=1,"GOOD",IF(INT(B902)=2,"PASS",IF(INT(B902)=3,IF(B902&lt;3.3,"",IF(B902&lt;3.5,"PASS2","SPARE")),IF(INT(B902)=4,"FAIL","")))))</f>
      </c>
      <c r="N902" s="5">
        <f aca="true" t="shared" si="43" ref="N902:N965">IF(N(B902)&gt;0,IF(INT(B902)&lt;4,IF(MOD(B902,1)&lt;0.1,"",IF(MOD(B902,0.1)&lt;0.005,IF(MOD(B902,0.2)&lt;0.01,"B5/B6","ANY"),"B6")),""),"")</f>
      </c>
    </row>
    <row r="903" spans="1:14" ht="12">
      <c r="A903" s="25">
        <f>$B$3*10000000+200000+ROW()-4</f>
        <v>20220330200899</v>
      </c>
      <c r="L903" s="5">
        <f t="shared" si="42"/>
      </c>
      <c r="N903" s="5">
        <f t="shared" si="43"/>
      </c>
    </row>
    <row r="904" spans="1:14" ht="12">
      <c r="A904" s="25">
        <f>$B$3*10000000+200000+ROW()-4</f>
        <v>20220330200900</v>
      </c>
      <c r="L904" s="5">
        <f t="shared" si="42"/>
      </c>
      <c r="N904" s="5">
        <f t="shared" si="43"/>
      </c>
    </row>
    <row r="905" spans="1:14" ht="12">
      <c r="A905" s="25">
        <f aca="true" t="shared" si="44" ref="A905:A968">$B$3*10000000+200000+ROW()-4</f>
        <v>20220330200901</v>
      </c>
      <c r="L905" s="5">
        <f t="shared" si="42"/>
      </c>
      <c r="N905" s="5">
        <f t="shared" si="43"/>
      </c>
    </row>
    <row r="906" spans="1:14" ht="12">
      <c r="A906" s="25">
        <f t="shared" si="44"/>
        <v>20220330200902</v>
      </c>
      <c r="L906" s="5">
        <f t="shared" si="42"/>
      </c>
      <c r="N906" s="5">
        <f t="shared" si="43"/>
      </c>
    </row>
    <row r="907" spans="1:14" ht="12">
      <c r="A907" s="25">
        <f t="shared" si="44"/>
        <v>20220330200903</v>
      </c>
      <c r="L907" s="5">
        <f t="shared" si="42"/>
      </c>
      <c r="N907" s="5">
        <f t="shared" si="43"/>
      </c>
    </row>
    <row r="908" spans="1:14" ht="12">
      <c r="A908" s="25">
        <f t="shared" si="44"/>
        <v>20220330200904</v>
      </c>
      <c r="L908" s="5">
        <f t="shared" si="42"/>
      </c>
      <c r="N908" s="5">
        <f t="shared" si="43"/>
      </c>
    </row>
    <row r="909" spans="1:14" ht="12">
      <c r="A909" s="25">
        <f t="shared" si="44"/>
        <v>20220330200905</v>
      </c>
      <c r="L909" s="5">
        <f t="shared" si="42"/>
      </c>
      <c r="N909" s="5">
        <f t="shared" si="43"/>
      </c>
    </row>
    <row r="910" spans="1:14" ht="12">
      <c r="A910" s="25">
        <f t="shared" si="44"/>
        <v>20220330200906</v>
      </c>
      <c r="L910" s="5">
        <f t="shared" si="42"/>
      </c>
      <c r="N910" s="5">
        <f t="shared" si="43"/>
      </c>
    </row>
    <row r="911" spans="1:14" ht="12">
      <c r="A911" s="25">
        <f t="shared" si="44"/>
        <v>20220330200907</v>
      </c>
      <c r="L911" s="5">
        <f t="shared" si="42"/>
      </c>
      <c r="N911" s="5">
        <f t="shared" si="43"/>
      </c>
    </row>
    <row r="912" spans="1:14" ht="12">
      <c r="A912" s="25">
        <f t="shared" si="44"/>
        <v>20220330200908</v>
      </c>
      <c r="L912" s="5">
        <f t="shared" si="42"/>
      </c>
      <c r="N912" s="5">
        <f t="shared" si="43"/>
      </c>
    </row>
    <row r="913" spans="1:14" ht="12">
      <c r="A913" s="25">
        <f t="shared" si="44"/>
        <v>20220330200909</v>
      </c>
      <c r="L913" s="5">
        <f t="shared" si="42"/>
      </c>
      <c r="N913" s="5">
        <f t="shared" si="43"/>
      </c>
    </row>
    <row r="914" spans="1:14" ht="12">
      <c r="A914" s="25">
        <f t="shared" si="44"/>
        <v>20220330200910</v>
      </c>
      <c r="L914" s="5">
        <f t="shared" si="42"/>
      </c>
      <c r="N914" s="5">
        <f t="shared" si="43"/>
      </c>
    </row>
    <row r="915" spans="1:14" ht="12">
      <c r="A915" s="25">
        <f t="shared" si="44"/>
        <v>20220330200911</v>
      </c>
      <c r="L915" s="5">
        <f t="shared" si="42"/>
      </c>
      <c r="N915" s="5">
        <f t="shared" si="43"/>
      </c>
    </row>
    <row r="916" spans="1:14" ht="12">
      <c r="A916" s="25">
        <f t="shared" si="44"/>
        <v>20220330200912</v>
      </c>
      <c r="L916" s="5">
        <f t="shared" si="42"/>
      </c>
      <c r="N916" s="5">
        <f t="shared" si="43"/>
      </c>
    </row>
    <row r="917" spans="1:14" ht="12">
      <c r="A917" s="25">
        <f t="shared" si="44"/>
        <v>20220330200913</v>
      </c>
      <c r="L917" s="5">
        <f t="shared" si="42"/>
      </c>
      <c r="N917" s="5">
        <f t="shared" si="43"/>
      </c>
    </row>
    <row r="918" spans="1:14" ht="12">
      <c r="A918" s="25">
        <f t="shared" si="44"/>
        <v>20220330200914</v>
      </c>
      <c r="L918" s="5">
        <f t="shared" si="42"/>
      </c>
      <c r="N918" s="5">
        <f t="shared" si="43"/>
      </c>
    </row>
    <row r="919" spans="1:14" ht="12">
      <c r="A919" s="25">
        <f t="shared" si="44"/>
        <v>20220330200915</v>
      </c>
      <c r="L919" s="5">
        <f t="shared" si="42"/>
      </c>
      <c r="N919" s="5">
        <f t="shared" si="43"/>
      </c>
    </row>
    <row r="920" spans="1:14" ht="12">
      <c r="A920" s="25">
        <f t="shared" si="44"/>
        <v>20220330200916</v>
      </c>
      <c r="L920" s="5">
        <f t="shared" si="42"/>
      </c>
      <c r="N920" s="5">
        <f t="shared" si="43"/>
      </c>
    </row>
    <row r="921" spans="1:14" ht="12">
      <c r="A921" s="25">
        <f t="shared" si="44"/>
        <v>20220330200917</v>
      </c>
      <c r="L921" s="5">
        <f t="shared" si="42"/>
      </c>
      <c r="N921" s="5">
        <f t="shared" si="43"/>
      </c>
    </row>
    <row r="922" spans="1:14" ht="12">
      <c r="A922" s="25">
        <f t="shared" si="44"/>
        <v>20220330200918</v>
      </c>
      <c r="L922" s="5">
        <f t="shared" si="42"/>
      </c>
      <c r="N922" s="5">
        <f t="shared" si="43"/>
      </c>
    </row>
    <row r="923" spans="1:14" ht="12">
      <c r="A923" s="25">
        <f t="shared" si="44"/>
        <v>20220330200919</v>
      </c>
      <c r="L923" s="5">
        <f t="shared" si="42"/>
      </c>
      <c r="N923" s="5">
        <f t="shared" si="43"/>
      </c>
    </row>
    <row r="924" spans="1:14" ht="12">
      <c r="A924" s="25">
        <f t="shared" si="44"/>
        <v>20220330200920</v>
      </c>
      <c r="L924" s="5">
        <f t="shared" si="42"/>
      </c>
      <c r="N924" s="5">
        <f t="shared" si="43"/>
      </c>
    </row>
    <row r="925" spans="1:14" ht="12">
      <c r="A925" s="25">
        <f t="shared" si="44"/>
        <v>20220330200921</v>
      </c>
      <c r="L925" s="5">
        <f t="shared" si="42"/>
      </c>
      <c r="N925" s="5">
        <f t="shared" si="43"/>
      </c>
    </row>
    <row r="926" spans="1:14" ht="12">
      <c r="A926" s="25">
        <f t="shared" si="44"/>
        <v>20220330200922</v>
      </c>
      <c r="L926" s="5">
        <f t="shared" si="42"/>
      </c>
      <c r="N926" s="5">
        <f t="shared" si="43"/>
      </c>
    </row>
    <row r="927" spans="1:14" ht="12">
      <c r="A927" s="25">
        <f t="shared" si="44"/>
        <v>20220330200923</v>
      </c>
      <c r="L927" s="5">
        <f t="shared" si="42"/>
      </c>
      <c r="N927" s="5">
        <f t="shared" si="43"/>
      </c>
    </row>
    <row r="928" spans="1:14" ht="12">
      <c r="A928" s="25">
        <f t="shared" si="44"/>
        <v>20220330200924</v>
      </c>
      <c r="L928" s="5">
        <f t="shared" si="42"/>
      </c>
      <c r="N928" s="5">
        <f t="shared" si="43"/>
      </c>
    </row>
    <row r="929" spans="1:14" ht="12">
      <c r="A929" s="25">
        <f t="shared" si="44"/>
        <v>20220330200925</v>
      </c>
      <c r="L929" s="5">
        <f t="shared" si="42"/>
      </c>
      <c r="N929" s="5">
        <f t="shared" si="43"/>
      </c>
    </row>
    <row r="930" spans="1:14" ht="12">
      <c r="A930" s="25">
        <f t="shared" si="44"/>
        <v>20220330200926</v>
      </c>
      <c r="L930" s="5">
        <f t="shared" si="42"/>
      </c>
      <c r="N930" s="5">
        <f t="shared" si="43"/>
      </c>
    </row>
    <row r="931" spans="1:14" ht="12">
      <c r="A931" s="25">
        <f t="shared" si="44"/>
        <v>20220330200927</v>
      </c>
      <c r="L931" s="5">
        <f t="shared" si="42"/>
      </c>
      <c r="N931" s="5">
        <f t="shared" si="43"/>
      </c>
    </row>
    <row r="932" spans="1:14" ht="12">
      <c r="A932" s="25">
        <f t="shared" si="44"/>
        <v>20220330200928</v>
      </c>
      <c r="L932" s="5">
        <f t="shared" si="42"/>
      </c>
      <c r="N932" s="5">
        <f t="shared" si="43"/>
      </c>
    </row>
    <row r="933" spans="1:14" ht="12">
      <c r="A933" s="25">
        <f t="shared" si="44"/>
        <v>20220330200929</v>
      </c>
      <c r="L933" s="5">
        <f t="shared" si="42"/>
      </c>
      <c r="N933" s="5">
        <f t="shared" si="43"/>
      </c>
    </row>
    <row r="934" spans="1:14" ht="12">
      <c r="A934" s="25">
        <f t="shared" si="44"/>
        <v>20220330200930</v>
      </c>
      <c r="L934" s="5">
        <f t="shared" si="42"/>
      </c>
      <c r="N934" s="5">
        <f t="shared" si="43"/>
      </c>
    </row>
    <row r="935" spans="1:14" ht="12">
      <c r="A935" s="25">
        <f t="shared" si="44"/>
        <v>20220330200931</v>
      </c>
      <c r="L935" s="5">
        <f t="shared" si="42"/>
      </c>
      <c r="N935" s="5">
        <f t="shared" si="43"/>
      </c>
    </row>
    <row r="936" spans="1:14" ht="12">
      <c r="A936" s="25">
        <f t="shared" si="44"/>
        <v>20220330200932</v>
      </c>
      <c r="L936" s="5">
        <f t="shared" si="42"/>
      </c>
      <c r="N936" s="5">
        <f t="shared" si="43"/>
      </c>
    </row>
    <row r="937" spans="1:14" ht="12">
      <c r="A937" s="25">
        <f t="shared" si="44"/>
        <v>20220330200933</v>
      </c>
      <c r="L937" s="5">
        <f t="shared" si="42"/>
      </c>
      <c r="N937" s="5">
        <f t="shared" si="43"/>
      </c>
    </row>
    <row r="938" spans="1:14" ht="12">
      <c r="A938" s="25">
        <f t="shared" si="44"/>
        <v>20220330200934</v>
      </c>
      <c r="L938" s="5">
        <f t="shared" si="42"/>
      </c>
      <c r="N938" s="5">
        <f t="shared" si="43"/>
      </c>
    </row>
    <row r="939" spans="1:14" ht="12">
      <c r="A939" s="25">
        <f t="shared" si="44"/>
        <v>20220330200935</v>
      </c>
      <c r="L939" s="5">
        <f t="shared" si="42"/>
      </c>
      <c r="N939" s="5">
        <f t="shared" si="43"/>
      </c>
    </row>
    <row r="940" spans="1:14" ht="12">
      <c r="A940" s="25">
        <f t="shared" si="44"/>
        <v>20220330200936</v>
      </c>
      <c r="L940" s="5">
        <f t="shared" si="42"/>
      </c>
      <c r="N940" s="5">
        <f t="shared" si="43"/>
      </c>
    </row>
    <row r="941" spans="1:14" ht="12">
      <c r="A941" s="25">
        <f t="shared" si="44"/>
        <v>20220330200937</v>
      </c>
      <c r="L941" s="5">
        <f t="shared" si="42"/>
      </c>
      <c r="N941" s="5">
        <f t="shared" si="43"/>
      </c>
    </row>
    <row r="942" spans="1:14" ht="12">
      <c r="A942" s="25">
        <f t="shared" si="44"/>
        <v>20220330200938</v>
      </c>
      <c r="L942" s="5">
        <f t="shared" si="42"/>
      </c>
      <c r="N942" s="5">
        <f t="shared" si="43"/>
      </c>
    </row>
    <row r="943" spans="1:14" ht="12">
      <c r="A943" s="25">
        <f t="shared" si="44"/>
        <v>20220330200939</v>
      </c>
      <c r="L943" s="5">
        <f t="shared" si="42"/>
      </c>
      <c r="N943" s="5">
        <f t="shared" si="43"/>
      </c>
    </row>
    <row r="944" spans="1:14" ht="12">
      <c r="A944" s="25">
        <f t="shared" si="44"/>
        <v>20220330200940</v>
      </c>
      <c r="L944" s="5">
        <f t="shared" si="42"/>
      </c>
      <c r="N944" s="5">
        <f t="shared" si="43"/>
      </c>
    </row>
    <row r="945" spans="1:14" ht="12">
      <c r="A945" s="25">
        <f t="shared" si="44"/>
        <v>20220330200941</v>
      </c>
      <c r="L945" s="5">
        <f t="shared" si="42"/>
      </c>
      <c r="N945" s="5">
        <f t="shared" si="43"/>
      </c>
    </row>
    <row r="946" spans="1:14" ht="12">
      <c r="A946" s="25">
        <f t="shared" si="44"/>
        <v>20220330200942</v>
      </c>
      <c r="L946" s="5">
        <f t="shared" si="42"/>
      </c>
      <c r="N946" s="5">
        <f t="shared" si="43"/>
      </c>
    </row>
    <row r="947" spans="1:14" ht="12">
      <c r="A947" s="25">
        <f t="shared" si="44"/>
        <v>20220330200943</v>
      </c>
      <c r="L947" s="5">
        <f t="shared" si="42"/>
      </c>
      <c r="N947" s="5">
        <f t="shared" si="43"/>
      </c>
    </row>
    <row r="948" spans="1:14" ht="12">
      <c r="A948" s="25">
        <f t="shared" si="44"/>
        <v>20220330200944</v>
      </c>
      <c r="L948" s="5">
        <f t="shared" si="42"/>
      </c>
      <c r="N948" s="5">
        <f t="shared" si="43"/>
      </c>
    </row>
    <row r="949" spans="1:14" ht="12">
      <c r="A949" s="25">
        <f t="shared" si="44"/>
        <v>20220330200945</v>
      </c>
      <c r="L949" s="5">
        <f t="shared" si="42"/>
      </c>
      <c r="N949" s="5">
        <f t="shared" si="43"/>
      </c>
    </row>
    <row r="950" spans="1:14" ht="12">
      <c r="A950" s="25">
        <f t="shared" si="44"/>
        <v>20220330200946</v>
      </c>
      <c r="L950" s="5">
        <f t="shared" si="42"/>
      </c>
      <c r="N950" s="5">
        <f t="shared" si="43"/>
      </c>
    </row>
    <row r="951" spans="1:14" ht="12">
      <c r="A951" s="25">
        <f t="shared" si="44"/>
        <v>20220330200947</v>
      </c>
      <c r="L951" s="5">
        <f t="shared" si="42"/>
      </c>
      <c r="N951" s="5">
        <f t="shared" si="43"/>
      </c>
    </row>
    <row r="952" spans="1:14" ht="12">
      <c r="A952" s="25">
        <f t="shared" si="44"/>
        <v>20220330200948</v>
      </c>
      <c r="L952" s="5">
        <f t="shared" si="42"/>
      </c>
      <c r="N952" s="5">
        <f t="shared" si="43"/>
      </c>
    </row>
    <row r="953" spans="1:14" ht="12">
      <c r="A953" s="25">
        <f t="shared" si="44"/>
        <v>20220330200949</v>
      </c>
      <c r="L953" s="5">
        <f t="shared" si="42"/>
      </c>
      <c r="N953" s="5">
        <f t="shared" si="43"/>
      </c>
    </row>
    <row r="954" spans="1:14" ht="12">
      <c r="A954" s="25">
        <f t="shared" si="44"/>
        <v>20220330200950</v>
      </c>
      <c r="L954" s="5">
        <f t="shared" si="42"/>
      </c>
      <c r="N954" s="5">
        <f t="shared" si="43"/>
      </c>
    </row>
    <row r="955" spans="1:14" ht="12">
      <c r="A955" s="25">
        <f t="shared" si="44"/>
        <v>20220330200951</v>
      </c>
      <c r="L955" s="5">
        <f t="shared" si="42"/>
      </c>
      <c r="N955" s="5">
        <f t="shared" si="43"/>
      </c>
    </row>
    <row r="956" spans="1:14" ht="12">
      <c r="A956" s="25">
        <f t="shared" si="44"/>
        <v>20220330200952</v>
      </c>
      <c r="L956" s="5">
        <f t="shared" si="42"/>
      </c>
      <c r="N956" s="5">
        <f t="shared" si="43"/>
      </c>
    </row>
    <row r="957" spans="1:14" ht="12">
      <c r="A957" s="25">
        <f t="shared" si="44"/>
        <v>20220330200953</v>
      </c>
      <c r="L957" s="5">
        <f t="shared" si="42"/>
      </c>
      <c r="N957" s="5">
        <f t="shared" si="43"/>
      </c>
    </row>
    <row r="958" spans="1:14" ht="12">
      <c r="A958" s="25">
        <f t="shared" si="44"/>
        <v>20220330200954</v>
      </c>
      <c r="L958" s="5">
        <f t="shared" si="42"/>
      </c>
      <c r="N958" s="5">
        <f t="shared" si="43"/>
      </c>
    </row>
    <row r="959" spans="1:14" ht="12">
      <c r="A959" s="25">
        <f t="shared" si="44"/>
        <v>20220330200955</v>
      </c>
      <c r="L959" s="5">
        <f t="shared" si="42"/>
      </c>
      <c r="N959" s="5">
        <f t="shared" si="43"/>
      </c>
    </row>
    <row r="960" spans="1:14" ht="12">
      <c r="A960" s="25">
        <f t="shared" si="44"/>
        <v>20220330200956</v>
      </c>
      <c r="L960" s="5">
        <f t="shared" si="42"/>
      </c>
      <c r="N960" s="5">
        <f t="shared" si="43"/>
      </c>
    </row>
    <row r="961" spans="1:14" ht="12">
      <c r="A961" s="25">
        <f t="shared" si="44"/>
        <v>20220330200957</v>
      </c>
      <c r="L961" s="5">
        <f t="shared" si="42"/>
      </c>
      <c r="N961" s="5">
        <f t="shared" si="43"/>
      </c>
    </row>
    <row r="962" spans="1:14" ht="12">
      <c r="A962" s="25">
        <f t="shared" si="44"/>
        <v>20220330200958</v>
      </c>
      <c r="L962" s="5">
        <f t="shared" si="42"/>
      </c>
      <c r="N962" s="5">
        <f t="shared" si="43"/>
      </c>
    </row>
    <row r="963" spans="1:14" ht="12">
      <c r="A963" s="25">
        <f t="shared" si="44"/>
        <v>20220330200959</v>
      </c>
      <c r="L963" s="5">
        <f t="shared" si="42"/>
      </c>
      <c r="N963" s="5">
        <f t="shared" si="43"/>
      </c>
    </row>
    <row r="964" spans="1:14" ht="12">
      <c r="A964" s="25">
        <f t="shared" si="44"/>
        <v>20220330200960</v>
      </c>
      <c r="L964" s="5">
        <f t="shared" si="42"/>
      </c>
      <c r="N964" s="5">
        <f t="shared" si="43"/>
      </c>
    </row>
    <row r="965" spans="1:14" ht="12">
      <c r="A965" s="25">
        <f t="shared" si="44"/>
        <v>20220330200961</v>
      </c>
      <c r="L965" s="5">
        <f t="shared" si="42"/>
      </c>
      <c r="N965" s="5">
        <f t="shared" si="43"/>
      </c>
    </row>
    <row r="966" spans="1:14" ht="12">
      <c r="A966" s="25">
        <f t="shared" si="44"/>
        <v>20220330200962</v>
      </c>
      <c r="L966" s="5">
        <f aca="true" t="shared" si="45" ref="L966:L984">IF(N(B966)=0,"",IF(INT(B966)=1,"GOOD",IF(INT(B966)=2,"PASS",IF(INT(B966)=3,IF(B966&lt;3.3,"",IF(B966&lt;3.5,"PASS2","SPARE")),IF(INT(B966)=4,"FAIL","")))))</f>
      </c>
      <c r="N966" s="5">
        <f aca="true" t="shared" si="46" ref="N966:N985">IF(N(B966)&gt;0,IF(INT(B966)&lt;4,IF(MOD(B966,1)&lt;0.1,"",IF(MOD(B966,0.1)&lt;0.005,IF(MOD(B966,0.2)&lt;0.01,"B5/B6","ANY"),"B6")),""),"")</f>
      </c>
    </row>
    <row r="967" spans="1:14" ht="12">
      <c r="A967" s="25">
        <f t="shared" si="44"/>
        <v>20220330200963</v>
      </c>
      <c r="L967" s="5">
        <f t="shared" si="45"/>
      </c>
      <c r="N967" s="5">
        <f t="shared" si="46"/>
      </c>
    </row>
    <row r="968" spans="1:14" ht="12">
      <c r="A968" s="25">
        <f t="shared" si="44"/>
        <v>20220330200964</v>
      </c>
      <c r="L968" s="5">
        <f t="shared" si="45"/>
      </c>
      <c r="N968" s="5">
        <f t="shared" si="46"/>
      </c>
    </row>
    <row r="969" spans="1:14" ht="12">
      <c r="A969" s="25">
        <f aca="true" t="shared" si="47" ref="A969:A980">$B$3*10000000+200000+ROW()-4</f>
        <v>20220330200965</v>
      </c>
      <c r="L969" s="5">
        <f t="shared" si="45"/>
      </c>
      <c r="N969" s="5">
        <f t="shared" si="46"/>
      </c>
    </row>
    <row r="970" spans="1:14" ht="12">
      <c r="A970" s="25">
        <f t="shared" si="47"/>
        <v>20220330200966</v>
      </c>
      <c r="L970" s="5">
        <f t="shared" si="45"/>
      </c>
      <c r="N970" s="5">
        <f t="shared" si="46"/>
      </c>
    </row>
    <row r="971" spans="1:14" ht="12">
      <c r="A971" s="25">
        <f t="shared" si="47"/>
        <v>20220330200967</v>
      </c>
      <c r="L971" s="5">
        <f t="shared" si="45"/>
      </c>
      <c r="N971" s="5">
        <f t="shared" si="46"/>
      </c>
    </row>
    <row r="972" spans="1:14" ht="12">
      <c r="A972" s="25">
        <f t="shared" si="47"/>
        <v>20220330200968</v>
      </c>
      <c r="L972" s="5">
        <f t="shared" si="45"/>
      </c>
      <c r="N972" s="5">
        <f t="shared" si="46"/>
      </c>
    </row>
    <row r="973" spans="1:14" ht="12">
      <c r="A973" s="25">
        <f t="shared" si="47"/>
        <v>20220330200969</v>
      </c>
      <c r="L973" s="5">
        <f t="shared" si="45"/>
      </c>
      <c r="N973" s="5">
        <f t="shared" si="46"/>
      </c>
    </row>
    <row r="974" spans="1:14" ht="12">
      <c r="A974" s="25">
        <f t="shared" si="47"/>
        <v>20220330200970</v>
      </c>
      <c r="L974" s="5">
        <f t="shared" si="45"/>
      </c>
      <c r="N974" s="5">
        <f t="shared" si="46"/>
      </c>
    </row>
    <row r="975" spans="1:14" ht="12">
      <c r="A975" s="25">
        <f t="shared" si="47"/>
        <v>20220330200971</v>
      </c>
      <c r="L975" s="5">
        <f t="shared" si="45"/>
      </c>
      <c r="N975" s="5">
        <f t="shared" si="46"/>
      </c>
    </row>
    <row r="976" spans="1:14" ht="12">
      <c r="A976" s="25">
        <f t="shared" si="47"/>
        <v>20220330200972</v>
      </c>
      <c r="L976" s="5">
        <f t="shared" si="45"/>
      </c>
      <c r="N976" s="5">
        <f t="shared" si="46"/>
      </c>
    </row>
    <row r="977" spans="1:14" ht="12">
      <c r="A977" s="25">
        <f t="shared" si="47"/>
        <v>20220330200973</v>
      </c>
      <c r="L977" s="5">
        <f t="shared" si="45"/>
      </c>
      <c r="N977" s="5">
        <f t="shared" si="46"/>
      </c>
    </row>
    <row r="978" spans="1:14" ht="12">
      <c r="A978" s="25">
        <f t="shared" si="47"/>
        <v>20220330200974</v>
      </c>
      <c r="L978" s="5">
        <f t="shared" si="45"/>
      </c>
      <c r="N978" s="5">
        <f t="shared" si="46"/>
      </c>
    </row>
    <row r="979" spans="1:14" ht="12">
      <c r="A979" s="25">
        <f t="shared" si="47"/>
        <v>20220330200975</v>
      </c>
      <c r="L979" s="5">
        <f t="shared" si="45"/>
      </c>
      <c r="N979" s="5">
        <f t="shared" si="46"/>
      </c>
    </row>
    <row r="980" spans="1:14" ht="12">
      <c r="A980" s="25">
        <f t="shared" si="47"/>
        <v>20220330200976</v>
      </c>
      <c r="L980" s="5">
        <f t="shared" si="45"/>
      </c>
      <c r="N980" s="5">
        <f t="shared" si="46"/>
      </c>
    </row>
    <row r="981" spans="1:14" ht="12">
      <c r="A981" s="25">
        <f>$B$3*10000000+200000+ROW()-4</f>
        <v>20220330200977</v>
      </c>
      <c r="L981" s="5">
        <f t="shared" si="45"/>
      </c>
      <c r="N981" s="5">
        <f t="shared" si="46"/>
      </c>
    </row>
    <row r="982" spans="1:14" ht="12">
      <c r="A982" s="25">
        <f>$B$3*10000000+200000+ROW()-4</f>
        <v>20220330200978</v>
      </c>
      <c r="L982" s="5">
        <f t="shared" si="45"/>
      </c>
      <c r="N982" s="5">
        <f t="shared" si="46"/>
      </c>
    </row>
    <row r="983" spans="1:14" ht="12">
      <c r="A983" s="25">
        <f>$B$3*10000000+200000+ROW()-4</f>
        <v>20220330200979</v>
      </c>
      <c r="L983" s="5">
        <f t="shared" si="45"/>
      </c>
      <c r="N983" s="5">
        <f t="shared" si="46"/>
      </c>
    </row>
    <row r="984" spans="1:14" ht="12">
      <c r="A984" s="25">
        <f>$B$3*10000000+200000+ROW()-4</f>
        <v>20220330200980</v>
      </c>
      <c r="L984" s="5">
        <f t="shared" si="45"/>
      </c>
      <c r="N984" s="5">
        <f t="shared" si="46"/>
      </c>
    </row>
    <row r="985" ht="12">
      <c r="N985" s="5">
        <f t="shared" si="46"/>
      </c>
    </row>
  </sheetData>
  <printOptions/>
  <pageMargins left="0.75" right="0.75" top="1" bottom="1" header="0.512" footer="0.512"/>
  <pageSetup fitToHeight="38" fitToWidth="1" orientation="portrait" paperSize="9" scale="39"/>
  <headerFooter alignWithMargins="0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1">
      <selection activeCell="C64" sqref="C64"/>
    </sheetView>
  </sheetViews>
  <sheetFormatPr defaultColWidth="11.421875" defaultRowHeight="12.75"/>
  <cols>
    <col min="1" max="1" width="11.421875" style="0" customWidth="1"/>
    <col min="2" max="8" width="8.8515625" style="0" customWidth="1"/>
  </cols>
  <sheetData>
    <row r="1" spans="1:2" ht="12">
      <c r="A1" t="s">
        <v>471</v>
      </c>
      <c r="B1" t="s">
        <v>628</v>
      </c>
    </row>
    <row r="2" spans="1:2" ht="12">
      <c r="A2" t="s">
        <v>400</v>
      </c>
      <c r="B2" t="s">
        <v>65</v>
      </c>
    </row>
    <row r="4" spans="1:10" ht="12">
      <c r="A4" s="3"/>
      <c r="B4">
        <v>1</v>
      </c>
      <c r="C4">
        <v>2</v>
      </c>
      <c r="D4" s="10">
        <v>3</v>
      </c>
      <c r="E4" s="10">
        <v>4</v>
      </c>
      <c r="F4" s="10">
        <v>5</v>
      </c>
      <c r="G4" s="10">
        <v>6</v>
      </c>
      <c r="H4" s="4">
        <v>7</v>
      </c>
      <c r="J4" s="3"/>
    </row>
    <row r="5" spans="1:10" ht="12">
      <c r="A5" s="6" t="s">
        <v>585</v>
      </c>
      <c r="D5" s="10"/>
      <c r="E5" s="10"/>
      <c r="F5" s="10"/>
      <c r="G5" s="10"/>
      <c r="H5" s="4"/>
      <c r="J5" s="3"/>
    </row>
    <row r="6" spans="1:10" s="2" customFormat="1" ht="60">
      <c r="A6" s="9" t="s">
        <v>586</v>
      </c>
      <c r="B6" s="29" t="s">
        <v>609</v>
      </c>
      <c r="C6" s="29" t="s">
        <v>74</v>
      </c>
      <c r="D6" s="29" t="s">
        <v>571</v>
      </c>
      <c r="E6" s="73" t="s">
        <v>347</v>
      </c>
      <c r="F6" s="29" t="s">
        <v>299</v>
      </c>
      <c r="G6" s="29" t="s">
        <v>300</v>
      </c>
      <c r="H6" s="71" t="s">
        <v>481</v>
      </c>
      <c r="I6" s="29" t="s">
        <v>73</v>
      </c>
      <c r="J6" s="9" t="s">
        <v>310</v>
      </c>
    </row>
    <row r="7" spans="1:10" ht="12">
      <c r="A7" s="8" t="s">
        <v>587</v>
      </c>
      <c r="B7" s="106">
        <v>132</v>
      </c>
      <c r="C7" s="106">
        <v>132</v>
      </c>
      <c r="D7" s="107">
        <v>145</v>
      </c>
      <c r="E7" s="10">
        <f>D7-(Categories!H7+Categories!P7)</f>
        <v>135</v>
      </c>
      <c r="F7" s="107">
        <v>120</v>
      </c>
      <c r="G7" s="107">
        <v>87</v>
      </c>
      <c r="H7" s="72">
        <f>Categories!S7-Categories!H7-Categories!P7</f>
        <v>87</v>
      </c>
      <c r="I7">
        <f>E7-F7</f>
        <v>15</v>
      </c>
      <c r="J7" s="3">
        <f>F7-H7</f>
        <v>33</v>
      </c>
    </row>
    <row r="8" spans="1:10" ht="12">
      <c r="A8" s="8" t="s">
        <v>596</v>
      </c>
      <c r="B8" s="106">
        <v>180</v>
      </c>
      <c r="C8" s="106">
        <v>180</v>
      </c>
      <c r="D8" s="107">
        <v>179</v>
      </c>
      <c r="E8" s="10">
        <f>D8-(Categories!H8+Categories!P8)</f>
        <v>169</v>
      </c>
      <c r="F8" s="107">
        <v>135</v>
      </c>
      <c r="G8" s="107">
        <v>118</v>
      </c>
      <c r="H8" s="72">
        <f>Categories!S8-Categories!H8-Categories!P8</f>
        <v>118</v>
      </c>
      <c r="I8">
        <f aca="true" t="shared" si="0" ref="I8:I26">E8-F8</f>
        <v>34</v>
      </c>
      <c r="J8" s="3">
        <f aca="true" t="shared" si="1" ref="J8:J26">F8-H8</f>
        <v>17</v>
      </c>
    </row>
    <row r="9" spans="1:10" ht="12">
      <c r="A9" s="8" t="s">
        <v>597</v>
      </c>
      <c r="B9" s="106">
        <v>228</v>
      </c>
      <c r="C9" s="106">
        <v>228</v>
      </c>
      <c r="D9" s="107">
        <v>229</v>
      </c>
      <c r="E9" s="10">
        <f>D9-(Categories!H9+Categories!P9)</f>
        <v>217</v>
      </c>
      <c r="F9" s="107">
        <v>138</v>
      </c>
      <c r="G9" s="107">
        <v>131</v>
      </c>
      <c r="H9" s="72">
        <f>Categories!S9-Categories!H9-Categories!P9</f>
        <v>131</v>
      </c>
      <c r="I9">
        <f t="shared" si="0"/>
        <v>79</v>
      </c>
      <c r="J9" s="3">
        <f t="shared" si="1"/>
        <v>7</v>
      </c>
    </row>
    <row r="10" spans="1:10" ht="12">
      <c r="A10" s="8" t="s">
        <v>598</v>
      </c>
      <c r="B10" s="106">
        <v>275</v>
      </c>
      <c r="C10" s="106">
        <v>275</v>
      </c>
      <c r="D10" s="107">
        <v>275</v>
      </c>
      <c r="E10" s="10">
        <f>D10-(Categories!H10+Categories!P10)</f>
        <v>262</v>
      </c>
      <c r="F10" s="107">
        <v>142</v>
      </c>
      <c r="G10" s="107">
        <v>131</v>
      </c>
      <c r="H10" s="72">
        <f>Categories!S10-Categories!H10-Categories!P10</f>
        <v>131</v>
      </c>
      <c r="I10">
        <f t="shared" si="0"/>
        <v>120</v>
      </c>
      <c r="J10" s="3">
        <f t="shared" si="1"/>
        <v>11</v>
      </c>
    </row>
    <row r="11" spans="1:10" ht="12">
      <c r="A11" s="8" t="s">
        <v>599</v>
      </c>
      <c r="B11" s="106">
        <v>287</v>
      </c>
      <c r="C11" s="106">
        <v>287</v>
      </c>
      <c r="D11" s="107">
        <v>287</v>
      </c>
      <c r="E11" s="10">
        <f>D11-(Categories!H11+Categories!P11)</f>
        <v>274</v>
      </c>
      <c r="F11" s="107">
        <v>150</v>
      </c>
      <c r="G11" s="107">
        <v>142</v>
      </c>
      <c r="H11" s="72">
        <f>Categories!S11-Categories!H11-Categories!P11</f>
        <v>142</v>
      </c>
      <c r="I11">
        <f t="shared" si="0"/>
        <v>124</v>
      </c>
      <c r="J11" s="3">
        <f t="shared" si="1"/>
        <v>8</v>
      </c>
    </row>
    <row r="12" spans="1:10" ht="12">
      <c r="A12" s="8" t="s">
        <v>476</v>
      </c>
      <c r="B12" s="106">
        <v>345</v>
      </c>
      <c r="C12" s="106">
        <v>345</v>
      </c>
      <c r="D12" s="107">
        <v>355</v>
      </c>
      <c r="E12" s="10">
        <f>D12-(Categories!H12+Categories!P12)</f>
        <v>338</v>
      </c>
      <c r="F12" s="107">
        <v>178</v>
      </c>
      <c r="G12" s="107">
        <v>154</v>
      </c>
      <c r="H12" s="72">
        <f>Categories!S12-Categories!H12-Categories!P12</f>
        <v>154</v>
      </c>
      <c r="I12">
        <f t="shared" si="0"/>
        <v>160</v>
      </c>
      <c r="J12" s="3">
        <f t="shared" si="1"/>
        <v>24</v>
      </c>
    </row>
    <row r="13" spans="1:10" ht="12">
      <c r="A13" s="8" t="s">
        <v>376</v>
      </c>
      <c r="B13" s="106">
        <v>400</v>
      </c>
      <c r="C13" s="106">
        <v>400</v>
      </c>
      <c r="D13" s="107">
        <v>395</v>
      </c>
      <c r="E13" s="10">
        <f>D13-(Categories!H13+Categories!P13)</f>
        <v>377</v>
      </c>
      <c r="F13" s="107">
        <v>216</v>
      </c>
      <c r="G13" s="107">
        <v>201</v>
      </c>
      <c r="H13" s="72">
        <f>Categories!S13-Categories!H13-Categories!P13</f>
        <v>201</v>
      </c>
      <c r="I13">
        <f t="shared" si="0"/>
        <v>161</v>
      </c>
      <c r="J13" s="3">
        <f t="shared" si="1"/>
        <v>15</v>
      </c>
    </row>
    <row r="14" spans="1:10" ht="12">
      <c r="A14" s="8" t="s">
        <v>377</v>
      </c>
      <c r="B14" s="106">
        <v>440</v>
      </c>
      <c r="C14" s="106">
        <v>440</v>
      </c>
      <c r="D14" s="107">
        <v>439</v>
      </c>
      <c r="E14" s="10">
        <f>D14-(Categories!H14+Categories!P14)</f>
        <v>420</v>
      </c>
      <c r="F14" s="107">
        <v>226</v>
      </c>
      <c r="G14" s="107">
        <v>223</v>
      </c>
      <c r="H14" s="72">
        <f>Categories!S14-Categories!H14-Categories!P14</f>
        <v>223</v>
      </c>
      <c r="I14">
        <f t="shared" si="0"/>
        <v>194</v>
      </c>
      <c r="J14" s="3">
        <f t="shared" si="1"/>
        <v>3</v>
      </c>
    </row>
    <row r="15" spans="1:10" ht="12">
      <c r="A15" s="8" t="s">
        <v>378</v>
      </c>
      <c r="B15" s="106">
        <v>441</v>
      </c>
      <c r="C15" s="106">
        <v>441</v>
      </c>
      <c r="D15" s="107">
        <v>441</v>
      </c>
      <c r="E15" s="10">
        <f>D15-(Categories!H15+Categories!P15)</f>
        <v>422</v>
      </c>
      <c r="F15" s="107">
        <v>236</v>
      </c>
      <c r="G15" s="107">
        <v>235</v>
      </c>
      <c r="H15" s="72">
        <f>Categories!S15-Categories!H15-Categories!P15</f>
        <v>235</v>
      </c>
      <c r="I15">
        <f t="shared" si="0"/>
        <v>186</v>
      </c>
      <c r="J15" s="3">
        <f t="shared" si="1"/>
        <v>1</v>
      </c>
    </row>
    <row r="16" spans="1:10" ht="12">
      <c r="A16" s="8" t="s">
        <v>379</v>
      </c>
      <c r="B16" s="106">
        <v>491</v>
      </c>
      <c r="C16" s="106">
        <v>491</v>
      </c>
      <c r="D16" s="107">
        <v>490</v>
      </c>
      <c r="E16" s="10">
        <f>D16-(Categories!H16+Categories!P16)</f>
        <v>471</v>
      </c>
      <c r="F16" s="107">
        <v>270</v>
      </c>
      <c r="G16" s="107">
        <v>256</v>
      </c>
      <c r="H16" s="72">
        <f>Categories!S16-Categories!H16-Categories!P16</f>
        <v>256</v>
      </c>
      <c r="I16">
        <f t="shared" si="0"/>
        <v>201</v>
      </c>
      <c r="J16" s="3">
        <f t="shared" si="1"/>
        <v>14</v>
      </c>
    </row>
    <row r="17" spans="1:10" ht="12">
      <c r="A17" s="8" t="s">
        <v>380</v>
      </c>
      <c r="B17" s="106">
        <v>536</v>
      </c>
      <c r="C17" s="106">
        <v>536</v>
      </c>
      <c r="D17" s="107">
        <v>531</v>
      </c>
      <c r="E17" s="10">
        <f>D17-(Categories!H17+Categories!P17)</f>
        <v>510</v>
      </c>
      <c r="F17" s="107">
        <v>322</v>
      </c>
      <c r="G17" s="107">
        <v>307</v>
      </c>
      <c r="H17" s="72">
        <f>Categories!S17-Categories!H17-Categories!P17</f>
        <v>307</v>
      </c>
      <c r="I17">
        <f t="shared" si="0"/>
        <v>188</v>
      </c>
      <c r="J17" s="3">
        <f t="shared" si="1"/>
        <v>15</v>
      </c>
    </row>
    <row r="18" spans="1:10" ht="12">
      <c r="A18" s="8" t="s">
        <v>381</v>
      </c>
      <c r="B18" s="106">
        <v>587</v>
      </c>
      <c r="C18" s="106">
        <v>587</v>
      </c>
      <c r="D18" s="107">
        <v>587</v>
      </c>
      <c r="E18" s="10">
        <f>D18-(Categories!H18+Categories!P18)</f>
        <v>566</v>
      </c>
      <c r="F18" s="107">
        <v>373</v>
      </c>
      <c r="G18" s="107">
        <v>363</v>
      </c>
      <c r="H18" s="72">
        <f>Categories!S18-Categories!H18-Categories!P18</f>
        <v>363</v>
      </c>
      <c r="I18">
        <f t="shared" si="0"/>
        <v>193</v>
      </c>
      <c r="J18" s="3">
        <f t="shared" si="1"/>
        <v>10</v>
      </c>
    </row>
    <row r="19" spans="1:10" ht="12">
      <c r="A19" s="8" t="s">
        <v>382</v>
      </c>
      <c r="B19" s="106">
        <v>632</v>
      </c>
      <c r="C19" s="106">
        <v>632</v>
      </c>
      <c r="D19" s="107">
        <v>632</v>
      </c>
      <c r="E19" s="10">
        <f>D19-(Categories!H19+Categories!P19)</f>
        <v>611</v>
      </c>
      <c r="F19" s="107">
        <v>418</v>
      </c>
      <c r="G19" s="107">
        <v>408</v>
      </c>
      <c r="H19" s="72">
        <f>Categories!S19-Categories!H19-Categories!P19</f>
        <v>408</v>
      </c>
      <c r="I19">
        <f t="shared" si="0"/>
        <v>193</v>
      </c>
      <c r="J19" s="3">
        <f t="shared" si="1"/>
        <v>10</v>
      </c>
    </row>
    <row r="20" spans="1:10" ht="12">
      <c r="A20" s="8" t="s">
        <v>383</v>
      </c>
      <c r="B20" s="106">
        <v>674</v>
      </c>
      <c r="C20" s="106">
        <v>674</v>
      </c>
      <c r="D20" s="108">
        <v>674</v>
      </c>
      <c r="E20" s="10">
        <f>D20-(Categories!H20+Categories!P20)</f>
        <v>659</v>
      </c>
      <c r="F20" s="108">
        <v>466</v>
      </c>
      <c r="G20" s="108">
        <v>447</v>
      </c>
      <c r="H20" s="72">
        <f>Categories!S20-Categories!H20-Categories!P20</f>
        <v>447</v>
      </c>
      <c r="I20">
        <f t="shared" si="0"/>
        <v>193</v>
      </c>
      <c r="J20" s="3">
        <f t="shared" si="1"/>
        <v>19</v>
      </c>
    </row>
    <row r="21" spans="1:10" ht="12">
      <c r="A21" s="8" t="s">
        <v>512</v>
      </c>
      <c r="B21" s="106">
        <v>708</v>
      </c>
      <c r="C21" s="106">
        <v>708</v>
      </c>
      <c r="D21" s="108">
        <v>708</v>
      </c>
      <c r="E21" s="10">
        <f>D21-(Categories!H21+Categories!P21)</f>
        <v>693</v>
      </c>
      <c r="F21" s="108">
        <v>524</v>
      </c>
      <c r="G21" s="108">
        <v>518</v>
      </c>
      <c r="H21" s="72">
        <f>Categories!S21-Categories!H21-Categories!P21</f>
        <v>518</v>
      </c>
      <c r="I21">
        <f t="shared" si="0"/>
        <v>169</v>
      </c>
      <c r="J21" s="3">
        <f t="shared" si="1"/>
        <v>6</v>
      </c>
    </row>
    <row r="22" spans="1:10" ht="12">
      <c r="A22" s="8" t="s">
        <v>513</v>
      </c>
      <c r="B22" s="106">
        <v>708</v>
      </c>
      <c r="C22" s="106">
        <v>708</v>
      </c>
      <c r="D22" s="108">
        <v>708</v>
      </c>
      <c r="E22" s="10">
        <f>D22-(Categories!H22+Categories!P22)</f>
        <v>693</v>
      </c>
      <c r="F22" s="108">
        <v>599</v>
      </c>
      <c r="G22" s="108">
        <v>543</v>
      </c>
      <c r="H22" s="72">
        <f>Categories!S22-Categories!H22-Categories!P22</f>
        <v>543</v>
      </c>
      <c r="I22">
        <f t="shared" si="0"/>
        <v>94</v>
      </c>
      <c r="J22" s="3">
        <f t="shared" si="1"/>
        <v>56</v>
      </c>
    </row>
    <row r="23" spans="1:10" ht="12">
      <c r="A23" s="8" t="s">
        <v>514</v>
      </c>
      <c r="B23" s="106">
        <v>708</v>
      </c>
      <c r="C23" s="106">
        <v>708</v>
      </c>
      <c r="D23" s="108">
        <v>708</v>
      </c>
      <c r="E23" s="10">
        <f>D23-(Categories!H23+Categories!P23)</f>
        <v>693</v>
      </c>
      <c r="F23" s="108">
        <v>660</v>
      </c>
      <c r="G23" s="108">
        <v>607</v>
      </c>
      <c r="H23" s="72">
        <f>Categories!S23-Categories!H23-Categories!P23</f>
        <v>607</v>
      </c>
      <c r="I23">
        <f t="shared" si="0"/>
        <v>33</v>
      </c>
      <c r="J23" s="3">
        <f t="shared" si="1"/>
        <v>53</v>
      </c>
    </row>
    <row r="24" spans="1:10" ht="12">
      <c r="A24" s="8" t="s">
        <v>68</v>
      </c>
      <c r="B24" s="106">
        <v>708</v>
      </c>
      <c r="C24" s="106">
        <v>708</v>
      </c>
      <c r="D24" s="108">
        <v>708</v>
      </c>
      <c r="E24" s="10">
        <f>D24-(Categories!H24+Categories!P24)</f>
        <v>694</v>
      </c>
      <c r="F24" s="108">
        <v>691</v>
      </c>
      <c r="G24" s="108">
        <v>677</v>
      </c>
      <c r="H24" s="72">
        <f>Categories!S24-Categories!H24-Categories!P24</f>
        <v>677</v>
      </c>
      <c r="I24">
        <f t="shared" si="0"/>
        <v>3</v>
      </c>
      <c r="J24" s="3">
        <f t="shared" si="1"/>
        <v>14</v>
      </c>
    </row>
    <row r="25" spans="1:10" ht="12">
      <c r="A25" s="8" t="s">
        <v>286</v>
      </c>
      <c r="B25" s="106">
        <v>708</v>
      </c>
      <c r="C25" s="106">
        <v>708</v>
      </c>
      <c r="D25" s="108">
        <v>708</v>
      </c>
      <c r="E25" s="10">
        <f>D25-(Categories!H25+Categories!P25)</f>
        <v>704</v>
      </c>
      <c r="F25" s="108">
        <v>704</v>
      </c>
      <c r="G25" s="108">
        <v>701</v>
      </c>
      <c r="H25" s="72">
        <f>Categories!S25-Categories!H25-Categories!P25</f>
        <v>701</v>
      </c>
      <c r="I25">
        <f t="shared" si="0"/>
        <v>0</v>
      </c>
      <c r="J25" s="3">
        <f t="shared" si="1"/>
        <v>3</v>
      </c>
    </row>
    <row r="26" spans="1:10" ht="12">
      <c r="A26" s="8" t="s">
        <v>287</v>
      </c>
      <c r="B26" s="106">
        <v>708</v>
      </c>
      <c r="C26" s="106">
        <v>708</v>
      </c>
      <c r="D26" s="108">
        <v>708</v>
      </c>
      <c r="E26" s="10">
        <f>D26-(Categories!H26+Categories!P26)</f>
        <v>704</v>
      </c>
      <c r="F26" s="108">
        <v>704</v>
      </c>
      <c r="G26" s="108">
        <v>704</v>
      </c>
      <c r="H26" s="72">
        <f>Categories!S26-Categories!H26-Categories!P26</f>
        <v>704</v>
      </c>
      <c r="I26">
        <f t="shared" si="0"/>
        <v>0</v>
      </c>
      <c r="J26" s="3">
        <f t="shared" si="1"/>
        <v>0</v>
      </c>
    </row>
    <row r="27" spans="1:10" ht="12">
      <c r="A27" s="8" t="s">
        <v>567</v>
      </c>
      <c r="B27" s="106">
        <v>708</v>
      </c>
      <c r="C27" s="106">
        <v>708</v>
      </c>
      <c r="D27" s="108">
        <v>708</v>
      </c>
      <c r="E27" s="10">
        <f>D27-(Categories!H27+Categories!P27)</f>
        <v>704</v>
      </c>
      <c r="F27" s="108">
        <v>704</v>
      </c>
      <c r="G27" s="108">
        <v>704</v>
      </c>
      <c r="H27" s="72">
        <f>Categories!S27-Categories!H27-Categories!P27</f>
        <v>704</v>
      </c>
      <c r="I27">
        <f>E27-F27</f>
        <v>0</v>
      </c>
      <c r="J27" s="3">
        <f>F27-H27</f>
        <v>0</v>
      </c>
    </row>
    <row r="28" spans="1:10" ht="12">
      <c r="A28" s="8" t="s">
        <v>568</v>
      </c>
      <c r="B28" s="106">
        <v>708</v>
      </c>
      <c r="C28" s="106">
        <v>708</v>
      </c>
      <c r="D28" s="108">
        <v>708</v>
      </c>
      <c r="E28" s="10">
        <f>D28-(Categories!H28+Categories!P28)</f>
        <v>704</v>
      </c>
      <c r="F28" s="108">
        <v>704</v>
      </c>
      <c r="G28" s="108">
        <v>704</v>
      </c>
      <c r="H28" s="72">
        <f>Categories!S28-Categories!H28-Categories!P28</f>
        <v>704</v>
      </c>
      <c r="I28">
        <f>E28-F28</f>
        <v>0</v>
      </c>
      <c r="J28" s="3">
        <f>F28-H28</f>
        <v>0</v>
      </c>
    </row>
    <row r="29" ht="12">
      <c r="A29" s="135"/>
    </row>
    <row r="30" ht="12">
      <c r="A30" s="135"/>
    </row>
    <row r="31" ht="12">
      <c r="A31" s="135"/>
    </row>
    <row r="32" ht="12">
      <c r="A32" s="135"/>
    </row>
    <row r="33" ht="12">
      <c r="A33" s="135"/>
    </row>
    <row r="34" ht="12">
      <c r="A34" s="135"/>
    </row>
    <row r="35" ht="12">
      <c r="A35" s="135"/>
    </row>
    <row r="36" ht="12">
      <c r="A36" s="135"/>
    </row>
    <row r="37" ht="12">
      <c r="A37" s="135"/>
    </row>
    <row r="38" ht="12">
      <c r="A38" s="135"/>
    </row>
    <row r="39" ht="12">
      <c r="A39" s="135"/>
    </row>
    <row r="40" ht="12">
      <c r="A40" s="135"/>
    </row>
    <row r="41" ht="12">
      <c r="A41" s="135"/>
    </row>
    <row r="42" ht="12">
      <c r="A42" s="135"/>
    </row>
    <row r="43" ht="12">
      <c r="A43" s="135"/>
    </row>
    <row r="44" ht="12">
      <c r="A44" s="135"/>
    </row>
    <row r="45" ht="12">
      <c r="A45" s="135"/>
    </row>
    <row r="46" ht="12">
      <c r="A46" s="135"/>
    </row>
    <row r="47" ht="12">
      <c r="A47" s="135"/>
    </row>
    <row r="48" ht="12">
      <c r="A48" s="135"/>
    </row>
    <row r="49" ht="12">
      <c r="A49" s="135"/>
    </row>
    <row r="50" ht="12">
      <c r="A50" s="135"/>
    </row>
    <row r="51" ht="12">
      <c r="A51" s="135"/>
    </row>
    <row r="52" ht="12">
      <c r="A52" s="135"/>
    </row>
    <row r="53" ht="12">
      <c r="A53" s="135"/>
    </row>
    <row r="54" ht="12">
      <c r="A54" s="135"/>
    </row>
    <row r="55" ht="12">
      <c r="A55" s="135"/>
    </row>
    <row r="56" ht="12">
      <c r="A56" s="135"/>
    </row>
    <row r="57" ht="12">
      <c r="A57" s="135"/>
    </row>
    <row r="58" ht="12">
      <c r="A58" s="135"/>
    </row>
    <row r="59" ht="12">
      <c r="A59" s="135"/>
    </row>
    <row r="60" ht="12">
      <c r="A60" s="135"/>
    </row>
    <row r="61" ht="12">
      <c r="A61" s="135"/>
    </row>
    <row r="62" ht="12">
      <c r="A62" s="135"/>
    </row>
    <row r="63" ht="12">
      <c r="A63" s="135"/>
    </row>
    <row r="64" ht="12">
      <c r="A64" s="135"/>
    </row>
    <row r="65" ht="12">
      <c r="A65" s="135"/>
    </row>
    <row r="66" ht="12">
      <c r="A66" s="135"/>
    </row>
  </sheetData>
  <printOptions/>
  <pageMargins left="0.75" right="0.75" top="1" bottom="1" header="0.512" footer="0.512"/>
  <pageSetup fitToHeight="25" fitToWidth="1" orientation="portrait" paperSize="9" scale="84"/>
  <headerFooter alignWithMargins="0">
    <oddHeader>&amp;C&amp;F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workbookViewId="0" topLeftCell="A1">
      <selection activeCell="B30" sqref="B30"/>
    </sheetView>
  </sheetViews>
  <sheetFormatPr defaultColWidth="11.421875" defaultRowHeight="12.75"/>
  <cols>
    <col min="1" max="1" width="11.421875" style="0" customWidth="1"/>
    <col min="2" max="17" width="6.8515625" style="0" customWidth="1"/>
    <col min="18" max="18" width="8.28125" style="0" customWidth="1"/>
    <col min="19" max="19" width="8.421875" style="0" customWidth="1"/>
    <col min="20" max="20" width="6.8515625" style="0" customWidth="1"/>
    <col min="21" max="23" width="6.28125" style="0" customWidth="1"/>
    <col min="24" max="28" width="8.8515625" style="0" customWidth="1"/>
    <col min="29" max="29" width="9.00390625" style="0" customWidth="1"/>
    <col min="30" max="30" width="9.28125" style="0" customWidth="1"/>
  </cols>
  <sheetData>
    <row r="1" spans="1:2" ht="12">
      <c r="A1" t="s">
        <v>613</v>
      </c>
      <c r="B1" t="s">
        <v>628</v>
      </c>
    </row>
    <row r="2" ht="12">
      <c r="A2" t="s">
        <v>418</v>
      </c>
    </row>
    <row r="4" spans="1:30" ht="12">
      <c r="A4" s="3"/>
      <c r="B4">
        <v>1.1</v>
      </c>
      <c r="C4" s="10">
        <v>1.2</v>
      </c>
      <c r="D4" s="67">
        <v>1.25</v>
      </c>
      <c r="E4" s="15">
        <v>2.1</v>
      </c>
      <c r="F4" s="10">
        <v>2.2</v>
      </c>
      <c r="G4" s="67">
        <v>2.25</v>
      </c>
      <c r="H4" s="74">
        <v>3.1</v>
      </c>
      <c r="I4" s="67">
        <v>3.2</v>
      </c>
      <c r="J4" s="15">
        <v>3.3</v>
      </c>
      <c r="K4" s="10">
        <v>3.4</v>
      </c>
      <c r="L4" s="67">
        <v>3.45</v>
      </c>
      <c r="M4" s="15">
        <v>3.5</v>
      </c>
      <c r="N4" s="10">
        <v>3.6</v>
      </c>
      <c r="O4" s="67">
        <v>3.65</v>
      </c>
      <c r="P4" s="15">
        <v>4.1</v>
      </c>
      <c r="Q4" s="3">
        <v>4.2</v>
      </c>
      <c r="R4" s="4">
        <v>5</v>
      </c>
      <c r="S4" s="3">
        <v>6</v>
      </c>
      <c r="T4" s="10"/>
      <c r="U4" s="10"/>
      <c r="V4" s="10"/>
      <c r="W4" s="10"/>
      <c r="X4" s="15"/>
      <c r="Y4" s="10"/>
      <c r="Z4" s="10"/>
      <c r="AA4" s="10"/>
      <c r="AB4" s="10"/>
      <c r="AD4" s="3"/>
    </row>
    <row r="5" spans="1:30" ht="12">
      <c r="A5" s="6" t="s">
        <v>580</v>
      </c>
      <c r="B5" t="s">
        <v>1</v>
      </c>
      <c r="C5" s="10"/>
      <c r="D5" s="10"/>
      <c r="E5" s="15" t="s">
        <v>2</v>
      </c>
      <c r="F5" s="10"/>
      <c r="G5" s="67"/>
      <c r="H5" s="74" t="s">
        <v>200</v>
      </c>
      <c r="I5" s="67"/>
      <c r="J5" s="15" t="s">
        <v>464</v>
      </c>
      <c r="K5" s="10"/>
      <c r="L5" s="67"/>
      <c r="M5" s="15" t="s">
        <v>465</v>
      </c>
      <c r="N5" s="10"/>
      <c r="O5" s="67"/>
      <c r="P5" s="15" t="s">
        <v>4</v>
      </c>
      <c r="Q5" s="3"/>
      <c r="R5" s="4" t="s">
        <v>490</v>
      </c>
      <c r="S5" s="3"/>
      <c r="T5" s="10" t="s">
        <v>302</v>
      </c>
      <c r="U5" s="10"/>
      <c r="V5" s="10"/>
      <c r="W5" s="10"/>
      <c r="X5" s="15" t="s">
        <v>391</v>
      </c>
      <c r="Y5" s="10"/>
      <c r="Z5" s="10"/>
      <c r="AA5" s="10"/>
      <c r="AB5" s="10"/>
      <c r="AD5" s="3"/>
    </row>
    <row r="6" spans="1:30" s="2" customFormat="1" ht="36">
      <c r="A6" s="9" t="s">
        <v>469</v>
      </c>
      <c r="B6" s="29" t="s">
        <v>6</v>
      </c>
      <c r="C6" s="29" t="s">
        <v>5</v>
      </c>
      <c r="D6" s="69" t="s">
        <v>660</v>
      </c>
      <c r="E6" s="31" t="s">
        <v>7</v>
      </c>
      <c r="F6" s="29" t="s">
        <v>5</v>
      </c>
      <c r="G6" s="69" t="s">
        <v>661</v>
      </c>
      <c r="H6" s="75" t="s">
        <v>201</v>
      </c>
      <c r="I6" s="69" t="s">
        <v>202</v>
      </c>
      <c r="J6" s="31" t="s">
        <v>541</v>
      </c>
      <c r="K6" s="29" t="s">
        <v>5</v>
      </c>
      <c r="L6" s="68" t="s">
        <v>120</v>
      </c>
      <c r="M6" s="31" t="s">
        <v>6</v>
      </c>
      <c r="N6" s="29" t="s">
        <v>5</v>
      </c>
      <c r="O6" s="68" t="s">
        <v>120</v>
      </c>
      <c r="P6" s="31" t="s">
        <v>511</v>
      </c>
      <c r="Q6" s="9" t="s">
        <v>385</v>
      </c>
      <c r="R6" s="30" t="s">
        <v>385</v>
      </c>
      <c r="S6" s="9" t="s">
        <v>288</v>
      </c>
      <c r="T6" s="29" t="s">
        <v>493</v>
      </c>
      <c r="U6" s="29" t="s">
        <v>494</v>
      </c>
      <c r="V6" s="29" t="s">
        <v>661</v>
      </c>
      <c r="W6" s="29" t="s">
        <v>495</v>
      </c>
      <c r="X6" s="31" t="s">
        <v>569</v>
      </c>
      <c r="Y6" s="31" t="s">
        <v>324</v>
      </c>
      <c r="Z6" s="68" t="s">
        <v>195</v>
      </c>
      <c r="AA6" s="68" t="s">
        <v>121</v>
      </c>
      <c r="AB6" s="68" t="s">
        <v>122</v>
      </c>
      <c r="AC6" s="29" t="s">
        <v>323</v>
      </c>
      <c r="AD6" s="9" t="s">
        <v>322</v>
      </c>
    </row>
    <row r="7" spans="1:30" ht="12">
      <c r="A7" s="8" t="s">
        <v>424</v>
      </c>
      <c r="B7" s="98">
        <v>50</v>
      </c>
      <c r="C7" s="105">
        <v>17</v>
      </c>
      <c r="D7" s="104"/>
      <c r="E7" s="98">
        <v>5</v>
      </c>
      <c r="F7" s="105">
        <v>0</v>
      </c>
      <c r="G7" s="104"/>
      <c r="H7" s="100">
        <v>7</v>
      </c>
      <c r="I7" s="100">
        <v>8</v>
      </c>
      <c r="J7" s="102">
        <v>0</v>
      </c>
      <c r="K7" s="100">
        <v>0</v>
      </c>
      <c r="L7" s="100"/>
      <c r="M7" s="102">
        <v>0</v>
      </c>
      <c r="N7" s="100">
        <v>0</v>
      </c>
      <c r="O7" s="100"/>
      <c r="P7" s="102">
        <v>3</v>
      </c>
      <c r="Q7" s="99">
        <v>1</v>
      </c>
      <c r="R7" s="103">
        <v>6</v>
      </c>
      <c r="S7" s="3">
        <f>SUM(B7:R7)</f>
        <v>97</v>
      </c>
      <c r="T7" s="10">
        <f>B7+E7</f>
        <v>55</v>
      </c>
      <c r="U7" s="10">
        <f>C7+F7</f>
        <v>17</v>
      </c>
      <c r="V7" s="10">
        <f>D7+G7</f>
        <v>0</v>
      </c>
      <c r="W7" s="10">
        <f>SUM(B7:G7)</f>
        <v>72</v>
      </c>
      <c r="X7" s="28">
        <f>SUM(E7:G7)/SUM(B7:G7)</f>
        <v>0.06944444444444445</v>
      </c>
      <c r="Y7" s="28">
        <f>SUM(B7:G7)/S7</f>
        <v>0.7422680412371134</v>
      </c>
      <c r="Z7" s="37">
        <f>SUM(H7:I7)/S7</f>
        <v>0.15463917525773196</v>
      </c>
      <c r="AA7" s="37">
        <f>SUM(J7:L7)/S7</f>
        <v>0</v>
      </c>
      <c r="AB7" s="37">
        <f>SUM(M7:O7)/S7</f>
        <v>0</v>
      </c>
      <c r="AC7" s="20">
        <f>SUM(P7:Q7)/S7</f>
        <v>0.041237113402061855</v>
      </c>
      <c r="AD7" s="21">
        <f>R7/S7</f>
        <v>0.061855670103092786</v>
      </c>
    </row>
    <row r="8" spans="1:30" ht="12">
      <c r="A8" s="8" t="s">
        <v>425</v>
      </c>
      <c r="B8" s="98">
        <v>69</v>
      </c>
      <c r="C8" s="100">
        <v>21</v>
      </c>
      <c r="D8" s="3"/>
      <c r="E8" s="98">
        <v>5</v>
      </c>
      <c r="F8" s="100">
        <v>3</v>
      </c>
      <c r="G8" s="3"/>
      <c r="H8" s="100">
        <v>7</v>
      </c>
      <c r="I8" s="100">
        <v>12</v>
      </c>
      <c r="J8" s="102">
        <v>0</v>
      </c>
      <c r="K8" s="100">
        <v>0</v>
      </c>
      <c r="L8" s="100"/>
      <c r="M8" s="102">
        <v>0</v>
      </c>
      <c r="N8" s="100">
        <v>0</v>
      </c>
      <c r="O8" s="100"/>
      <c r="P8" s="102">
        <v>3</v>
      </c>
      <c r="Q8" s="99">
        <v>2</v>
      </c>
      <c r="R8" s="103">
        <v>6</v>
      </c>
      <c r="S8" s="3">
        <f aca="true" t="shared" si="0" ref="S8:S26">SUM(B8:R8)</f>
        <v>128</v>
      </c>
      <c r="T8" s="10">
        <f aca="true" t="shared" si="1" ref="T8:T26">B8+E8</f>
        <v>74</v>
      </c>
      <c r="U8" s="10">
        <f aca="true" t="shared" si="2" ref="U8:U26">C8+F8</f>
        <v>24</v>
      </c>
      <c r="V8" s="10">
        <f aca="true" t="shared" si="3" ref="V8:V26">D8+G8</f>
        <v>0</v>
      </c>
      <c r="W8" s="10">
        <f aca="true" t="shared" si="4" ref="W8:W25">SUM(B8:G8)</f>
        <v>98</v>
      </c>
      <c r="X8" s="28">
        <f aca="true" t="shared" si="5" ref="X8:X26">SUM(E8:G8)/SUM(B8:G8)</f>
        <v>0.08163265306122448</v>
      </c>
      <c r="Y8" s="28">
        <f aca="true" t="shared" si="6" ref="Y8:Y26">SUM(B8:G8)/S8</f>
        <v>0.765625</v>
      </c>
      <c r="Z8" s="37">
        <f aca="true" t="shared" si="7" ref="Z8:Z26">SUM(H8:I8)/S8</f>
        <v>0.1484375</v>
      </c>
      <c r="AA8" s="37">
        <f aca="true" t="shared" si="8" ref="AA8:AA26">SUM(J8:L8)/S8</f>
        <v>0</v>
      </c>
      <c r="AB8" s="37">
        <f aca="true" t="shared" si="9" ref="AB8:AB26">SUM(M8:O8)/S8</f>
        <v>0</v>
      </c>
      <c r="AC8" s="20">
        <f aca="true" t="shared" si="10" ref="AC8:AC26">SUM(P8:Q8)/S8</f>
        <v>0.0390625</v>
      </c>
      <c r="AD8" s="21">
        <f aca="true" t="shared" si="11" ref="AD8:AD26">R8/S8</f>
        <v>0.046875</v>
      </c>
    </row>
    <row r="9" spans="1:30" ht="12">
      <c r="A9" s="8" t="s">
        <v>394</v>
      </c>
      <c r="B9" s="98">
        <v>76</v>
      </c>
      <c r="C9" s="100">
        <v>27</v>
      </c>
      <c r="D9" s="3"/>
      <c r="E9" s="98">
        <v>5</v>
      </c>
      <c r="F9" s="100">
        <v>3</v>
      </c>
      <c r="G9" s="3"/>
      <c r="H9" s="100">
        <v>9</v>
      </c>
      <c r="I9" s="100">
        <v>12</v>
      </c>
      <c r="J9" s="102">
        <v>0</v>
      </c>
      <c r="K9" s="100">
        <v>0</v>
      </c>
      <c r="L9" s="100"/>
      <c r="M9" s="102">
        <v>0</v>
      </c>
      <c r="N9" s="100">
        <v>0</v>
      </c>
      <c r="O9" s="100"/>
      <c r="P9" s="102">
        <v>3</v>
      </c>
      <c r="Q9" s="99">
        <v>2</v>
      </c>
      <c r="R9" s="103">
        <v>6</v>
      </c>
      <c r="S9" s="3">
        <f t="shared" si="0"/>
        <v>143</v>
      </c>
      <c r="T9" s="10">
        <f t="shared" si="1"/>
        <v>81</v>
      </c>
      <c r="U9" s="10">
        <f t="shared" si="2"/>
        <v>30</v>
      </c>
      <c r="V9" s="10">
        <f t="shared" si="3"/>
        <v>0</v>
      </c>
      <c r="W9" s="10">
        <f t="shared" si="4"/>
        <v>111</v>
      </c>
      <c r="X9" s="28">
        <f t="shared" si="5"/>
        <v>0.07207207207207207</v>
      </c>
      <c r="Y9" s="28">
        <f t="shared" si="6"/>
        <v>0.7762237762237763</v>
      </c>
      <c r="Z9" s="37">
        <f t="shared" si="7"/>
        <v>0.14685314685314685</v>
      </c>
      <c r="AA9" s="37">
        <f t="shared" si="8"/>
        <v>0</v>
      </c>
      <c r="AB9" s="37">
        <f t="shared" si="9"/>
        <v>0</v>
      </c>
      <c r="AC9" s="20">
        <f t="shared" si="10"/>
        <v>0.03496503496503497</v>
      </c>
      <c r="AD9" s="21">
        <f t="shared" si="11"/>
        <v>0.04195804195804196</v>
      </c>
    </row>
    <row r="10" spans="1:30" ht="12">
      <c r="A10" s="8" t="s">
        <v>395</v>
      </c>
      <c r="B10" s="98">
        <v>76</v>
      </c>
      <c r="C10" s="100">
        <v>27</v>
      </c>
      <c r="D10" s="3"/>
      <c r="E10" s="98">
        <v>5</v>
      </c>
      <c r="F10" s="100">
        <v>3</v>
      </c>
      <c r="G10" s="3"/>
      <c r="H10" s="100">
        <v>9</v>
      </c>
      <c r="I10" s="100">
        <v>12</v>
      </c>
      <c r="J10" s="102">
        <v>0</v>
      </c>
      <c r="K10" s="100">
        <v>0</v>
      </c>
      <c r="L10" s="100"/>
      <c r="M10" s="102">
        <v>0</v>
      </c>
      <c r="N10" s="100">
        <v>0</v>
      </c>
      <c r="O10" s="100"/>
      <c r="P10" s="102">
        <v>4</v>
      </c>
      <c r="Q10" s="99">
        <v>2</v>
      </c>
      <c r="R10" s="103">
        <v>6</v>
      </c>
      <c r="S10" s="3">
        <f t="shared" si="0"/>
        <v>144</v>
      </c>
      <c r="T10" s="10">
        <f t="shared" si="1"/>
        <v>81</v>
      </c>
      <c r="U10" s="10">
        <f t="shared" si="2"/>
        <v>30</v>
      </c>
      <c r="V10" s="10">
        <f t="shared" si="3"/>
        <v>0</v>
      </c>
      <c r="W10" s="10">
        <f t="shared" si="4"/>
        <v>111</v>
      </c>
      <c r="X10" s="28">
        <f t="shared" si="5"/>
        <v>0.07207207207207207</v>
      </c>
      <c r="Y10" s="28">
        <f t="shared" si="6"/>
        <v>0.7708333333333334</v>
      </c>
      <c r="Z10" s="37">
        <f t="shared" si="7"/>
        <v>0.14583333333333334</v>
      </c>
      <c r="AA10" s="37">
        <f t="shared" si="8"/>
        <v>0</v>
      </c>
      <c r="AB10" s="37">
        <f t="shared" si="9"/>
        <v>0</v>
      </c>
      <c r="AC10" s="20">
        <f t="shared" si="10"/>
        <v>0.041666666666666664</v>
      </c>
      <c r="AD10" s="21">
        <f t="shared" si="11"/>
        <v>0.041666666666666664</v>
      </c>
    </row>
    <row r="11" spans="1:30" ht="12">
      <c r="A11" s="8" t="s">
        <v>477</v>
      </c>
      <c r="B11" s="98">
        <v>83</v>
      </c>
      <c r="C11" s="100">
        <v>30</v>
      </c>
      <c r="D11" s="3"/>
      <c r="E11" s="98">
        <v>6</v>
      </c>
      <c r="F11" s="100">
        <v>3</v>
      </c>
      <c r="G11" s="3"/>
      <c r="H11" s="100">
        <v>9</v>
      </c>
      <c r="I11" s="100">
        <v>12</v>
      </c>
      <c r="J11" s="102">
        <v>0</v>
      </c>
      <c r="K11" s="100">
        <v>0</v>
      </c>
      <c r="L11" s="100"/>
      <c r="M11" s="102">
        <v>0</v>
      </c>
      <c r="N11" s="100">
        <v>0</v>
      </c>
      <c r="O11" s="100"/>
      <c r="P11" s="102">
        <v>4</v>
      </c>
      <c r="Q11" s="99">
        <v>2</v>
      </c>
      <c r="R11" s="103">
        <v>6</v>
      </c>
      <c r="S11" s="3">
        <f t="shared" si="0"/>
        <v>155</v>
      </c>
      <c r="T11" s="10">
        <f t="shared" si="1"/>
        <v>89</v>
      </c>
      <c r="U11" s="10">
        <f t="shared" si="2"/>
        <v>33</v>
      </c>
      <c r="V11" s="10">
        <f t="shared" si="3"/>
        <v>0</v>
      </c>
      <c r="W11" s="10">
        <f t="shared" si="4"/>
        <v>122</v>
      </c>
      <c r="X11" s="28">
        <f t="shared" si="5"/>
        <v>0.07377049180327869</v>
      </c>
      <c r="Y11" s="28">
        <f t="shared" si="6"/>
        <v>0.7870967741935484</v>
      </c>
      <c r="Z11" s="37">
        <f t="shared" si="7"/>
        <v>0.13548387096774195</v>
      </c>
      <c r="AA11" s="37">
        <f t="shared" si="8"/>
        <v>0</v>
      </c>
      <c r="AB11" s="37">
        <f t="shared" si="9"/>
        <v>0</v>
      </c>
      <c r="AC11" s="20">
        <f t="shared" si="10"/>
        <v>0.03870967741935484</v>
      </c>
      <c r="AD11" s="21">
        <f t="shared" si="11"/>
        <v>0.03870967741935484</v>
      </c>
    </row>
    <row r="12" spans="1:30" ht="12">
      <c r="A12" s="8" t="s">
        <v>478</v>
      </c>
      <c r="B12" s="98">
        <v>90</v>
      </c>
      <c r="C12" s="100">
        <v>32</v>
      </c>
      <c r="D12" s="3"/>
      <c r="E12" s="98">
        <v>8</v>
      </c>
      <c r="F12" s="100">
        <v>3</v>
      </c>
      <c r="G12" s="3"/>
      <c r="H12" s="100">
        <v>11</v>
      </c>
      <c r="I12" s="100">
        <v>13</v>
      </c>
      <c r="J12" s="102">
        <v>0</v>
      </c>
      <c r="K12" s="100">
        <v>0</v>
      </c>
      <c r="L12" s="100"/>
      <c r="M12" s="102">
        <v>0</v>
      </c>
      <c r="N12" s="100">
        <v>0</v>
      </c>
      <c r="O12" s="100"/>
      <c r="P12" s="102">
        <v>6</v>
      </c>
      <c r="Q12" s="99">
        <v>2</v>
      </c>
      <c r="R12" s="103">
        <v>6</v>
      </c>
      <c r="S12" s="3">
        <f t="shared" si="0"/>
        <v>171</v>
      </c>
      <c r="T12" s="10">
        <f t="shared" si="1"/>
        <v>98</v>
      </c>
      <c r="U12" s="10">
        <f t="shared" si="2"/>
        <v>35</v>
      </c>
      <c r="V12" s="10">
        <f t="shared" si="3"/>
        <v>0</v>
      </c>
      <c r="W12" s="10">
        <f t="shared" si="4"/>
        <v>133</v>
      </c>
      <c r="X12" s="28">
        <f t="shared" si="5"/>
        <v>0.08270676691729323</v>
      </c>
      <c r="Y12" s="28">
        <f t="shared" si="6"/>
        <v>0.7777777777777778</v>
      </c>
      <c r="Z12" s="37">
        <f t="shared" si="7"/>
        <v>0.14035087719298245</v>
      </c>
      <c r="AA12" s="37">
        <f t="shared" si="8"/>
        <v>0</v>
      </c>
      <c r="AB12" s="37">
        <f t="shared" si="9"/>
        <v>0</v>
      </c>
      <c r="AC12" s="20">
        <f t="shared" si="10"/>
        <v>0.04678362573099415</v>
      </c>
      <c r="AD12" s="21">
        <f t="shared" si="11"/>
        <v>0.03508771929824561</v>
      </c>
    </row>
    <row r="13" spans="1:30" ht="12">
      <c r="A13" s="8" t="s">
        <v>479</v>
      </c>
      <c r="B13" s="98">
        <v>123</v>
      </c>
      <c r="C13" s="100">
        <v>40</v>
      </c>
      <c r="D13" s="3"/>
      <c r="E13" s="98">
        <v>12</v>
      </c>
      <c r="F13" s="100">
        <v>5</v>
      </c>
      <c r="G13" s="3"/>
      <c r="H13" s="100">
        <v>11</v>
      </c>
      <c r="I13" s="100">
        <v>13</v>
      </c>
      <c r="J13" s="102">
        <v>0</v>
      </c>
      <c r="K13" s="100">
        <v>0</v>
      </c>
      <c r="L13" s="100"/>
      <c r="M13" s="102">
        <v>0</v>
      </c>
      <c r="N13" s="100">
        <v>0</v>
      </c>
      <c r="O13" s="100"/>
      <c r="P13" s="102">
        <v>7</v>
      </c>
      <c r="Q13" s="99">
        <v>2</v>
      </c>
      <c r="R13" s="103">
        <v>6</v>
      </c>
      <c r="S13" s="3">
        <f t="shared" si="0"/>
        <v>219</v>
      </c>
      <c r="T13" s="10">
        <f t="shared" si="1"/>
        <v>135</v>
      </c>
      <c r="U13" s="10">
        <f t="shared" si="2"/>
        <v>45</v>
      </c>
      <c r="V13" s="10">
        <f t="shared" si="3"/>
        <v>0</v>
      </c>
      <c r="W13" s="10">
        <f t="shared" si="4"/>
        <v>180</v>
      </c>
      <c r="X13" s="28">
        <f t="shared" si="5"/>
        <v>0.09444444444444444</v>
      </c>
      <c r="Y13" s="28">
        <f t="shared" si="6"/>
        <v>0.821917808219178</v>
      </c>
      <c r="Z13" s="37">
        <f t="shared" si="7"/>
        <v>0.1095890410958904</v>
      </c>
      <c r="AA13" s="37">
        <f t="shared" si="8"/>
        <v>0</v>
      </c>
      <c r="AB13" s="37">
        <f t="shared" si="9"/>
        <v>0</v>
      </c>
      <c r="AC13" s="20">
        <f t="shared" si="10"/>
        <v>0.0410958904109589</v>
      </c>
      <c r="AD13" s="21">
        <f t="shared" si="11"/>
        <v>0.0273972602739726</v>
      </c>
    </row>
    <row r="14" spans="1:30" ht="12">
      <c r="A14" s="8" t="s">
        <v>239</v>
      </c>
      <c r="B14" s="98">
        <v>138</v>
      </c>
      <c r="C14" s="100">
        <v>43</v>
      </c>
      <c r="D14" s="3"/>
      <c r="E14" s="98">
        <v>12</v>
      </c>
      <c r="F14" s="100">
        <v>6</v>
      </c>
      <c r="G14" s="3"/>
      <c r="H14" s="100">
        <v>11</v>
      </c>
      <c r="I14" s="100">
        <v>15</v>
      </c>
      <c r="J14" s="102">
        <v>0</v>
      </c>
      <c r="K14" s="100">
        <v>0</v>
      </c>
      <c r="L14" s="100"/>
      <c r="M14" s="102">
        <v>0</v>
      </c>
      <c r="N14" s="100">
        <v>0</v>
      </c>
      <c r="O14" s="100"/>
      <c r="P14" s="102">
        <v>8</v>
      </c>
      <c r="Q14" s="99">
        <v>4</v>
      </c>
      <c r="R14" s="103">
        <v>5</v>
      </c>
      <c r="S14" s="3">
        <f t="shared" si="0"/>
        <v>242</v>
      </c>
      <c r="T14" s="10">
        <f t="shared" si="1"/>
        <v>150</v>
      </c>
      <c r="U14" s="10">
        <f t="shared" si="2"/>
        <v>49</v>
      </c>
      <c r="V14" s="10">
        <f t="shared" si="3"/>
        <v>0</v>
      </c>
      <c r="W14" s="10">
        <f t="shared" si="4"/>
        <v>199</v>
      </c>
      <c r="X14" s="28">
        <f t="shared" si="5"/>
        <v>0.09045226130653267</v>
      </c>
      <c r="Y14" s="28">
        <f t="shared" si="6"/>
        <v>0.8223140495867769</v>
      </c>
      <c r="Z14" s="37">
        <f t="shared" si="7"/>
        <v>0.10743801652892562</v>
      </c>
      <c r="AA14" s="37">
        <f t="shared" si="8"/>
        <v>0</v>
      </c>
      <c r="AB14" s="37">
        <f t="shared" si="9"/>
        <v>0</v>
      </c>
      <c r="AC14" s="20">
        <f t="shared" si="10"/>
        <v>0.049586776859504134</v>
      </c>
      <c r="AD14" s="21">
        <f t="shared" si="11"/>
        <v>0.02066115702479339</v>
      </c>
    </row>
    <row r="15" spans="1:30" ht="12">
      <c r="A15" s="8" t="s">
        <v>240</v>
      </c>
      <c r="B15" s="98">
        <v>146</v>
      </c>
      <c r="C15" s="100">
        <v>45</v>
      </c>
      <c r="D15" s="3"/>
      <c r="E15" s="98">
        <v>12</v>
      </c>
      <c r="F15" s="100">
        <v>6</v>
      </c>
      <c r="G15" s="3"/>
      <c r="H15" s="100">
        <v>11</v>
      </c>
      <c r="I15" s="100">
        <v>17</v>
      </c>
      <c r="J15" s="102">
        <v>0</v>
      </c>
      <c r="K15" s="100">
        <v>0</v>
      </c>
      <c r="L15" s="100"/>
      <c r="M15" s="102">
        <v>0</v>
      </c>
      <c r="N15" s="100">
        <v>0</v>
      </c>
      <c r="O15" s="100"/>
      <c r="P15" s="102">
        <v>8</v>
      </c>
      <c r="Q15" s="99">
        <v>4</v>
      </c>
      <c r="R15" s="103">
        <v>5</v>
      </c>
      <c r="S15" s="3">
        <f t="shared" si="0"/>
        <v>254</v>
      </c>
      <c r="T15" s="10">
        <f t="shared" si="1"/>
        <v>158</v>
      </c>
      <c r="U15" s="10">
        <f t="shared" si="2"/>
        <v>51</v>
      </c>
      <c r="V15" s="10">
        <f t="shared" si="3"/>
        <v>0</v>
      </c>
      <c r="W15" s="10">
        <f t="shared" si="4"/>
        <v>209</v>
      </c>
      <c r="X15" s="28">
        <f t="shared" si="5"/>
        <v>0.0861244019138756</v>
      </c>
      <c r="Y15" s="28">
        <f t="shared" si="6"/>
        <v>0.8228346456692913</v>
      </c>
      <c r="Z15" s="37">
        <f t="shared" si="7"/>
        <v>0.11023622047244094</v>
      </c>
      <c r="AA15" s="37">
        <f t="shared" si="8"/>
        <v>0</v>
      </c>
      <c r="AB15" s="37">
        <f t="shared" si="9"/>
        <v>0</v>
      </c>
      <c r="AC15" s="20">
        <f t="shared" si="10"/>
        <v>0.047244094488188976</v>
      </c>
      <c r="AD15" s="21">
        <f t="shared" si="11"/>
        <v>0.01968503937007874</v>
      </c>
    </row>
    <row r="16" spans="1:30" ht="12">
      <c r="A16" s="8" t="s">
        <v>241</v>
      </c>
      <c r="B16" s="98">
        <v>160</v>
      </c>
      <c r="C16" s="100">
        <v>49</v>
      </c>
      <c r="D16" s="3"/>
      <c r="E16" s="98">
        <v>13</v>
      </c>
      <c r="F16" s="100">
        <v>7</v>
      </c>
      <c r="G16" s="3"/>
      <c r="H16" s="100">
        <v>11</v>
      </c>
      <c r="I16" s="100">
        <v>17</v>
      </c>
      <c r="J16" s="102">
        <v>0</v>
      </c>
      <c r="K16" s="100">
        <v>0</v>
      </c>
      <c r="L16" s="100"/>
      <c r="M16" s="102">
        <v>0</v>
      </c>
      <c r="N16" s="100">
        <v>0</v>
      </c>
      <c r="O16" s="100"/>
      <c r="P16" s="102">
        <v>8</v>
      </c>
      <c r="Q16" s="99">
        <v>4</v>
      </c>
      <c r="R16" s="103">
        <v>6</v>
      </c>
      <c r="S16" s="3">
        <f t="shared" si="0"/>
        <v>275</v>
      </c>
      <c r="T16" s="10">
        <f t="shared" si="1"/>
        <v>173</v>
      </c>
      <c r="U16" s="10">
        <f t="shared" si="2"/>
        <v>56</v>
      </c>
      <c r="V16" s="10">
        <f t="shared" si="3"/>
        <v>0</v>
      </c>
      <c r="W16" s="10">
        <f t="shared" si="4"/>
        <v>229</v>
      </c>
      <c r="X16" s="28">
        <f t="shared" si="5"/>
        <v>0.08733624454148471</v>
      </c>
      <c r="Y16" s="28">
        <f t="shared" si="6"/>
        <v>0.8327272727272728</v>
      </c>
      <c r="Z16" s="37">
        <f t="shared" si="7"/>
        <v>0.10181818181818182</v>
      </c>
      <c r="AA16" s="37">
        <f t="shared" si="8"/>
        <v>0</v>
      </c>
      <c r="AB16" s="37">
        <f t="shared" si="9"/>
        <v>0</v>
      </c>
      <c r="AC16" s="20">
        <f t="shared" si="10"/>
        <v>0.04363636363636364</v>
      </c>
      <c r="AD16" s="21">
        <f t="shared" si="11"/>
        <v>0.02181818181818182</v>
      </c>
    </row>
    <row r="17" spans="1:30" ht="12">
      <c r="A17" s="8" t="s">
        <v>242</v>
      </c>
      <c r="B17" s="98">
        <v>186</v>
      </c>
      <c r="C17" s="100">
        <v>69</v>
      </c>
      <c r="D17" s="3"/>
      <c r="E17" s="98">
        <v>16</v>
      </c>
      <c r="F17" s="100">
        <v>9</v>
      </c>
      <c r="G17" s="3"/>
      <c r="H17" s="100">
        <v>11</v>
      </c>
      <c r="I17" s="100">
        <v>16</v>
      </c>
      <c r="J17" s="102">
        <v>0</v>
      </c>
      <c r="K17" s="100">
        <v>0</v>
      </c>
      <c r="L17" s="100"/>
      <c r="M17" s="102">
        <v>0</v>
      </c>
      <c r="N17" s="100">
        <v>0</v>
      </c>
      <c r="O17" s="100"/>
      <c r="P17" s="102">
        <v>10</v>
      </c>
      <c r="Q17" s="99">
        <v>4</v>
      </c>
      <c r="R17" s="103">
        <v>7</v>
      </c>
      <c r="S17" s="3">
        <f t="shared" si="0"/>
        <v>328</v>
      </c>
      <c r="T17" s="10">
        <f t="shared" si="1"/>
        <v>202</v>
      </c>
      <c r="U17" s="10">
        <f t="shared" si="2"/>
        <v>78</v>
      </c>
      <c r="V17" s="10">
        <f t="shared" si="3"/>
        <v>0</v>
      </c>
      <c r="W17" s="10">
        <f t="shared" si="4"/>
        <v>280</v>
      </c>
      <c r="X17" s="28">
        <f t="shared" si="5"/>
        <v>0.08928571428571429</v>
      </c>
      <c r="Y17" s="28">
        <f t="shared" si="6"/>
        <v>0.8536585365853658</v>
      </c>
      <c r="Z17" s="37">
        <f t="shared" si="7"/>
        <v>0.08231707317073171</v>
      </c>
      <c r="AA17" s="37">
        <f t="shared" si="8"/>
        <v>0</v>
      </c>
      <c r="AB17" s="37">
        <f t="shared" si="9"/>
        <v>0</v>
      </c>
      <c r="AC17" s="20">
        <f t="shared" si="10"/>
        <v>0.042682926829268296</v>
      </c>
      <c r="AD17" s="21">
        <f t="shared" si="11"/>
        <v>0.021341463414634148</v>
      </c>
    </row>
    <row r="18" spans="1:30" ht="12">
      <c r="A18" s="8" t="s">
        <v>243</v>
      </c>
      <c r="B18" s="98">
        <v>227</v>
      </c>
      <c r="C18" s="100">
        <v>77</v>
      </c>
      <c r="D18" s="3"/>
      <c r="E18" s="98">
        <v>17</v>
      </c>
      <c r="F18" s="100">
        <v>10</v>
      </c>
      <c r="G18" s="3"/>
      <c r="H18" s="100">
        <v>11</v>
      </c>
      <c r="I18" s="100">
        <v>20</v>
      </c>
      <c r="J18" s="102">
        <v>0</v>
      </c>
      <c r="K18" s="100">
        <v>0</v>
      </c>
      <c r="L18" s="100"/>
      <c r="M18" s="102">
        <v>0</v>
      </c>
      <c r="N18" s="100">
        <v>0</v>
      </c>
      <c r="O18" s="100"/>
      <c r="P18" s="102">
        <v>10</v>
      </c>
      <c r="Q18" s="99">
        <v>4</v>
      </c>
      <c r="R18" s="103">
        <v>8</v>
      </c>
      <c r="S18" s="3">
        <f t="shared" si="0"/>
        <v>384</v>
      </c>
      <c r="T18" s="10">
        <f t="shared" si="1"/>
        <v>244</v>
      </c>
      <c r="U18" s="10">
        <f t="shared" si="2"/>
        <v>87</v>
      </c>
      <c r="V18" s="10">
        <f t="shared" si="3"/>
        <v>0</v>
      </c>
      <c r="W18" s="10">
        <f t="shared" si="4"/>
        <v>331</v>
      </c>
      <c r="X18" s="28">
        <f t="shared" si="5"/>
        <v>0.08157099697885196</v>
      </c>
      <c r="Y18" s="28">
        <f t="shared" si="6"/>
        <v>0.8619791666666666</v>
      </c>
      <c r="Z18" s="37">
        <f t="shared" si="7"/>
        <v>0.08072916666666667</v>
      </c>
      <c r="AA18" s="37">
        <f t="shared" si="8"/>
        <v>0</v>
      </c>
      <c r="AB18" s="37">
        <f t="shared" si="9"/>
        <v>0</v>
      </c>
      <c r="AC18" s="20">
        <f t="shared" si="10"/>
        <v>0.036458333333333336</v>
      </c>
      <c r="AD18" s="21">
        <f t="shared" si="11"/>
        <v>0.020833333333333332</v>
      </c>
    </row>
    <row r="19" spans="1:30" ht="12">
      <c r="A19" s="8" t="s">
        <v>528</v>
      </c>
      <c r="B19" s="98">
        <v>257</v>
      </c>
      <c r="C19" s="100">
        <v>83</v>
      </c>
      <c r="D19" s="3"/>
      <c r="E19" s="98">
        <v>18</v>
      </c>
      <c r="F19" s="100">
        <v>11</v>
      </c>
      <c r="G19" s="3"/>
      <c r="H19" s="100">
        <v>10</v>
      </c>
      <c r="I19" s="100">
        <v>26</v>
      </c>
      <c r="J19" s="102">
        <v>0</v>
      </c>
      <c r="K19" s="100">
        <v>0</v>
      </c>
      <c r="L19" s="100"/>
      <c r="M19" s="102">
        <v>0</v>
      </c>
      <c r="N19" s="100">
        <v>0</v>
      </c>
      <c r="O19" s="100"/>
      <c r="P19" s="102">
        <v>11</v>
      </c>
      <c r="Q19" s="99">
        <v>5</v>
      </c>
      <c r="R19" s="103">
        <v>8</v>
      </c>
      <c r="S19" s="3">
        <f t="shared" si="0"/>
        <v>429</v>
      </c>
      <c r="T19" s="10">
        <f t="shared" si="1"/>
        <v>275</v>
      </c>
      <c r="U19" s="10">
        <f t="shared" si="2"/>
        <v>94</v>
      </c>
      <c r="V19" s="10">
        <f t="shared" si="3"/>
        <v>0</v>
      </c>
      <c r="W19" s="10">
        <f t="shared" si="4"/>
        <v>369</v>
      </c>
      <c r="X19" s="28">
        <f t="shared" si="5"/>
        <v>0.07859078590785908</v>
      </c>
      <c r="Y19" s="28">
        <f t="shared" si="6"/>
        <v>0.8601398601398601</v>
      </c>
      <c r="Z19" s="37">
        <f t="shared" si="7"/>
        <v>0.08391608391608392</v>
      </c>
      <c r="AA19" s="37">
        <f t="shared" si="8"/>
        <v>0</v>
      </c>
      <c r="AB19" s="37">
        <f t="shared" si="9"/>
        <v>0</v>
      </c>
      <c r="AC19" s="20">
        <f t="shared" si="10"/>
        <v>0.037296037296037296</v>
      </c>
      <c r="AD19" s="21">
        <f t="shared" si="11"/>
        <v>0.018648018648018648</v>
      </c>
    </row>
    <row r="20" spans="1:30" ht="12">
      <c r="A20" s="8" t="s">
        <v>165</v>
      </c>
      <c r="B20" s="98">
        <v>278</v>
      </c>
      <c r="C20" s="100">
        <v>100</v>
      </c>
      <c r="D20" s="3"/>
      <c r="E20" s="100">
        <v>24</v>
      </c>
      <c r="F20" s="100">
        <v>6</v>
      </c>
      <c r="G20" s="10"/>
      <c r="H20" s="102">
        <v>0</v>
      </c>
      <c r="I20" s="101">
        <v>0</v>
      </c>
      <c r="J20" s="102">
        <v>2</v>
      </c>
      <c r="K20" s="101">
        <v>0</v>
      </c>
      <c r="L20" s="101"/>
      <c r="M20" s="102">
        <v>0</v>
      </c>
      <c r="N20" s="101">
        <v>20</v>
      </c>
      <c r="O20" s="101"/>
      <c r="P20" s="102">
        <v>15</v>
      </c>
      <c r="Q20" s="99">
        <v>9</v>
      </c>
      <c r="R20" s="103">
        <v>8</v>
      </c>
      <c r="S20" s="3">
        <f t="shared" si="0"/>
        <v>462</v>
      </c>
      <c r="T20" s="10">
        <f t="shared" si="1"/>
        <v>302</v>
      </c>
      <c r="U20" s="10">
        <f t="shared" si="2"/>
        <v>106</v>
      </c>
      <c r="V20" s="10">
        <f t="shared" si="3"/>
        <v>0</v>
      </c>
      <c r="W20" s="10">
        <f t="shared" si="4"/>
        <v>408</v>
      </c>
      <c r="X20" s="28">
        <f t="shared" si="5"/>
        <v>0.07352941176470588</v>
      </c>
      <c r="Y20" s="28">
        <f t="shared" si="6"/>
        <v>0.8831168831168831</v>
      </c>
      <c r="Z20" s="37">
        <f t="shared" si="7"/>
        <v>0</v>
      </c>
      <c r="AA20" s="37">
        <f t="shared" si="8"/>
        <v>0.004329004329004329</v>
      </c>
      <c r="AB20" s="37">
        <f t="shared" si="9"/>
        <v>0.04329004329004329</v>
      </c>
      <c r="AC20" s="20">
        <f t="shared" si="10"/>
        <v>0.05194805194805195</v>
      </c>
      <c r="AD20" s="21">
        <f t="shared" si="11"/>
        <v>0.017316017316017316</v>
      </c>
    </row>
    <row r="21" spans="1:30" ht="12">
      <c r="A21" s="8" t="s">
        <v>166</v>
      </c>
      <c r="B21" s="98">
        <v>325</v>
      </c>
      <c r="C21" s="100">
        <v>93</v>
      </c>
      <c r="D21" s="3"/>
      <c r="E21" s="101">
        <v>27</v>
      </c>
      <c r="F21" s="100">
        <v>8</v>
      </c>
      <c r="G21" s="10"/>
      <c r="H21" s="102">
        <v>0</v>
      </c>
      <c r="I21" s="101">
        <v>0</v>
      </c>
      <c r="J21" s="102">
        <v>7</v>
      </c>
      <c r="K21" s="101">
        <v>3</v>
      </c>
      <c r="L21" s="101">
        <v>23</v>
      </c>
      <c r="M21" s="102">
        <v>0</v>
      </c>
      <c r="N21" s="101">
        <v>17</v>
      </c>
      <c r="O21" s="101"/>
      <c r="P21" s="102">
        <v>15</v>
      </c>
      <c r="Q21" s="99">
        <v>8</v>
      </c>
      <c r="R21" s="103">
        <v>7</v>
      </c>
      <c r="S21" s="3">
        <f t="shared" si="0"/>
        <v>533</v>
      </c>
      <c r="T21" s="10">
        <f t="shared" si="1"/>
        <v>352</v>
      </c>
      <c r="U21" s="10">
        <f t="shared" si="2"/>
        <v>101</v>
      </c>
      <c r="V21" s="10">
        <f t="shared" si="3"/>
        <v>0</v>
      </c>
      <c r="W21" s="10">
        <f t="shared" si="4"/>
        <v>453</v>
      </c>
      <c r="X21" s="28">
        <f t="shared" si="5"/>
        <v>0.0772626931567329</v>
      </c>
      <c r="Y21" s="28">
        <f t="shared" si="6"/>
        <v>0.849906191369606</v>
      </c>
      <c r="Z21" s="37">
        <f t="shared" si="7"/>
        <v>0</v>
      </c>
      <c r="AA21" s="37">
        <f t="shared" si="8"/>
        <v>0.06191369606003752</v>
      </c>
      <c r="AB21" s="37">
        <f t="shared" si="9"/>
        <v>0.03189493433395872</v>
      </c>
      <c r="AC21" s="20">
        <f t="shared" si="10"/>
        <v>0.043151969981238276</v>
      </c>
      <c r="AD21" s="21">
        <f t="shared" si="11"/>
        <v>0.013133208255159476</v>
      </c>
    </row>
    <row r="22" spans="1:30" ht="12">
      <c r="A22" s="8" t="s">
        <v>167</v>
      </c>
      <c r="B22" s="98">
        <v>336</v>
      </c>
      <c r="C22" s="101">
        <v>84</v>
      </c>
      <c r="D22" s="10">
        <v>26</v>
      </c>
      <c r="E22" s="15">
        <v>26</v>
      </c>
      <c r="F22" s="101">
        <v>10</v>
      </c>
      <c r="G22" s="101">
        <v>2</v>
      </c>
      <c r="H22" s="15">
        <v>0</v>
      </c>
      <c r="I22" s="101">
        <v>0</v>
      </c>
      <c r="J22" s="15">
        <v>8</v>
      </c>
      <c r="K22" s="101">
        <v>3</v>
      </c>
      <c r="L22" s="101">
        <v>9</v>
      </c>
      <c r="M22" s="15">
        <v>4</v>
      </c>
      <c r="N22" s="101">
        <v>21</v>
      </c>
      <c r="O22" s="101">
        <v>1</v>
      </c>
      <c r="P22" s="15">
        <v>15</v>
      </c>
      <c r="Q22" s="3">
        <v>8</v>
      </c>
      <c r="R22" s="4">
        <v>5</v>
      </c>
      <c r="S22" s="3">
        <f t="shared" si="0"/>
        <v>558</v>
      </c>
      <c r="T22" s="10">
        <f t="shared" si="1"/>
        <v>362</v>
      </c>
      <c r="U22" s="10">
        <f t="shared" si="2"/>
        <v>94</v>
      </c>
      <c r="V22" s="10">
        <f t="shared" si="3"/>
        <v>28</v>
      </c>
      <c r="W22" s="10">
        <f t="shared" si="4"/>
        <v>484</v>
      </c>
      <c r="X22" s="28">
        <f t="shared" si="5"/>
        <v>0.07851239669421488</v>
      </c>
      <c r="Y22" s="28">
        <f t="shared" si="6"/>
        <v>0.8673835125448028</v>
      </c>
      <c r="Z22" s="37">
        <f t="shared" si="7"/>
        <v>0</v>
      </c>
      <c r="AA22" s="37">
        <f t="shared" si="8"/>
        <v>0.035842293906810034</v>
      </c>
      <c r="AB22" s="37">
        <f t="shared" si="9"/>
        <v>0.04659498207885305</v>
      </c>
      <c r="AC22" s="20">
        <f t="shared" si="10"/>
        <v>0.04121863799283154</v>
      </c>
      <c r="AD22" s="21">
        <f t="shared" si="11"/>
        <v>0.008960573476702509</v>
      </c>
    </row>
    <row r="23" spans="1:30" ht="12">
      <c r="A23" s="8" t="s">
        <v>168</v>
      </c>
      <c r="B23" s="98">
        <v>361</v>
      </c>
      <c r="C23" s="101">
        <v>96</v>
      </c>
      <c r="D23" s="10">
        <v>30</v>
      </c>
      <c r="E23" s="15">
        <v>28</v>
      </c>
      <c r="F23" s="101">
        <v>12</v>
      </c>
      <c r="G23" s="101">
        <v>2</v>
      </c>
      <c r="H23" s="15">
        <v>0</v>
      </c>
      <c r="I23" s="101">
        <v>0</v>
      </c>
      <c r="J23" s="15">
        <v>8</v>
      </c>
      <c r="K23" s="101">
        <v>4</v>
      </c>
      <c r="L23" s="101">
        <v>18</v>
      </c>
      <c r="M23" s="15">
        <v>4</v>
      </c>
      <c r="N23" s="101">
        <v>21</v>
      </c>
      <c r="O23" s="101">
        <v>3</v>
      </c>
      <c r="P23" s="15">
        <v>15</v>
      </c>
      <c r="Q23" s="3">
        <v>15</v>
      </c>
      <c r="R23" s="4">
        <v>5</v>
      </c>
      <c r="S23" s="3">
        <f t="shared" si="0"/>
        <v>622</v>
      </c>
      <c r="T23" s="10">
        <f t="shared" si="1"/>
        <v>389</v>
      </c>
      <c r="U23" s="10">
        <f t="shared" si="2"/>
        <v>108</v>
      </c>
      <c r="V23" s="10">
        <f t="shared" si="3"/>
        <v>32</v>
      </c>
      <c r="W23" s="10">
        <f t="shared" si="4"/>
        <v>529</v>
      </c>
      <c r="X23" s="28">
        <f t="shared" si="5"/>
        <v>0.07939508506616257</v>
      </c>
      <c r="Y23" s="28">
        <f t="shared" si="6"/>
        <v>0.8504823151125402</v>
      </c>
      <c r="Z23" s="37">
        <f t="shared" si="7"/>
        <v>0</v>
      </c>
      <c r="AA23" s="37">
        <f t="shared" si="8"/>
        <v>0.04823151125401929</v>
      </c>
      <c r="AB23" s="37">
        <f t="shared" si="9"/>
        <v>0.04501607717041801</v>
      </c>
      <c r="AC23" s="20">
        <f t="shared" si="10"/>
        <v>0.04823151125401929</v>
      </c>
      <c r="AD23" s="21">
        <f t="shared" si="11"/>
        <v>0.008038585209003215</v>
      </c>
    </row>
    <row r="24" spans="1:30" ht="12">
      <c r="A24" s="8" t="s">
        <v>235</v>
      </c>
      <c r="B24" s="98">
        <v>399</v>
      </c>
      <c r="C24" s="101">
        <v>103</v>
      </c>
      <c r="D24" s="10">
        <v>32</v>
      </c>
      <c r="E24" s="15">
        <v>31</v>
      </c>
      <c r="F24" s="101">
        <v>11</v>
      </c>
      <c r="G24" s="101">
        <v>5</v>
      </c>
      <c r="H24" s="15">
        <v>0</v>
      </c>
      <c r="I24" s="101">
        <v>0</v>
      </c>
      <c r="J24" s="15">
        <v>10</v>
      </c>
      <c r="K24" s="101">
        <v>5</v>
      </c>
      <c r="L24" s="101">
        <v>27</v>
      </c>
      <c r="M24" s="15">
        <v>5</v>
      </c>
      <c r="N24" s="101">
        <v>21</v>
      </c>
      <c r="O24" s="101">
        <v>4</v>
      </c>
      <c r="P24" s="15">
        <v>14</v>
      </c>
      <c r="Q24" s="3">
        <v>19</v>
      </c>
      <c r="R24" s="4">
        <v>5</v>
      </c>
      <c r="S24" s="3">
        <f t="shared" si="0"/>
        <v>691</v>
      </c>
      <c r="T24" s="10">
        <f t="shared" si="1"/>
        <v>430</v>
      </c>
      <c r="U24" s="10">
        <f t="shared" si="2"/>
        <v>114</v>
      </c>
      <c r="V24" s="10">
        <f t="shared" si="3"/>
        <v>37</v>
      </c>
      <c r="W24" s="10">
        <f t="shared" si="4"/>
        <v>581</v>
      </c>
      <c r="X24" s="28">
        <f t="shared" si="5"/>
        <v>0.08089500860585198</v>
      </c>
      <c r="Y24" s="28">
        <f t="shared" si="6"/>
        <v>0.8408104196816208</v>
      </c>
      <c r="Z24" s="37">
        <f t="shared" si="7"/>
        <v>0</v>
      </c>
      <c r="AA24" s="37">
        <f t="shared" si="8"/>
        <v>0.060781476121562955</v>
      </c>
      <c r="AB24" s="37">
        <f t="shared" si="9"/>
        <v>0.04341534008683068</v>
      </c>
      <c r="AC24" s="20">
        <f t="shared" si="10"/>
        <v>0.04775687409551375</v>
      </c>
      <c r="AD24" s="21">
        <f t="shared" si="11"/>
        <v>0.00723589001447178</v>
      </c>
    </row>
    <row r="25" spans="1:30" ht="12">
      <c r="A25" s="8" t="s">
        <v>236</v>
      </c>
      <c r="B25" s="98">
        <v>406</v>
      </c>
      <c r="C25" s="101">
        <v>110</v>
      </c>
      <c r="D25" s="134">
        <v>33</v>
      </c>
      <c r="E25" s="15">
        <v>31</v>
      </c>
      <c r="F25" s="101">
        <v>12</v>
      </c>
      <c r="G25" s="101">
        <v>5</v>
      </c>
      <c r="H25" s="15">
        <v>0</v>
      </c>
      <c r="I25" s="101">
        <v>0</v>
      </c>
      <c r="J25" s="15">
        <v>16</v>
      </c>
      <c r="K25" s="101">
        <v>7</v>
      </c>
      <c r="L25" s="101">
        <v>29</v>
      </c>
      <c r="M25" s="15">
        <v>5</v>
      </c>
      <c r="N25" s="101">
        <v>22</v>
      </c>
      <c r="O25" s="101">
        <v>4</v>
      </c>
      <c r="P25" s="15">
        <v>4</v>
      </c>
      <c r="Q25" s="3">
        <v>21</v>
      </c>
      <c r="R25" s="4">
        <v>0</v>
      </c>
      <c r="S25" s="3">
        <f t="shared" si="0"/>
        <v>705</v>
      </c>
      <c r="T25" s="10">
        <f t="shared" si="1"/>
        <v>437</v>
      </c>
      <c r="U25" s="10">
        <f t="shared" si="2"/>
        <v>122</v>
      </c>
      <c r="V25" s="10">
        <f t="shared" si="3"/>
        <v>38</v>
      </c>
      <c r="W25" s="10">
        <f t="shared" si="4"/>
        <v>597</v>
      </c>
      <c r="X25" s="28">
        <f t="shared" si="5"/>
        <v>0.08040201005025126</v>
      </c>
      <c r="Y25" s="28">
        <f t="shared" si="6"/>
        <v>0.8468085106382979</v>
      </c>
      <c r="Z25" s="37">
        <f t="shared" si="7"/>
        <v>0</v>
      </c>
      <c r="AA25" s="37">
        <f t="shared" si="8"/>
        <v>0.07375886524822695</v>
      </c>
      <c r="AB25" s="37">
        <f t="shared" si="9"/>
        <v>0.04397163120567376</v>
      </c>
      <c r="AC25" s="20">
        <f t="shared" si="10"/>
        <v>0.03546099290780142</v>
      </c>
      <c r="AD25" s="21">
        <f t="shared" si="11"/>
        <v>0</v>
      </c>
    </row>
    <row r="26" spans="1:30" ht="12">
      <c r="A26" s="8" t="s">
        <v>237</v>
      </c>
      <c r="B26" s="98">
        <v>406</v>
      </c>
      <c r="C26" s="101">
        <v>110</v>
      </c>
      <c r="D26" s="134">
        <v>33</v>
      </c>
      <c r="E26" s="15">
        <v>31</v>
      </c>
      <c r="F26" s="101">
        <v>12</v>
      </c>
      <c r="G26" s="101">
        <v>5</v>
      </c>
      <c r="H26" s="15">
        <v>0</v>
      </c>
      <c r="I26" s="101">
        <v>0</v>
      </c>
      <c r="J26" s="15">
        <v>16</v>
      </c>
      <c r="K26" s="101">
        <v>7</v>
      </c>
      <c r="L26" s="101">
        <v>29</v>
      </c>
      <c r="M26" s="15">
        <v>5</v>
      </c>
      <c r="N26" s="101">
        <v>22</v>
      </c>
      <c r="O26" s="101">
        <v>4</v>
      </c>
      <c r="P26" s="15">
        <v>4</v>
      </c>
      <c r="Q26" s="3">
        <v>24</v>
      </c>
      <c r="R26" s="4">
        <v>0</v>
      </c>
      <c r="S26" s="3">
        <f t="shared" si="0"/>
        <v>708</v>
      </c>
      <c r="T26" s="10">
        <f t="shared" si="1"/>
        <v>437</v>
      </c>
      <c r="U26" s="10">
        <f t="shared" si="2"/>
        <v>122</v>
      </c>
      <c r="V26" s="10">
        <f t="shared" si="3"/>
        <v>38</v>
      </c>
      <c r="W26" s="10">
        <f>SUM(B26:G26)</f>
        <v>597</v>
      </c>
      <c r="X26" s="28">
        <f t="shared" si="5"/>
        <v>0.08040201005025126</v>
      </c>
      <c r="Y26" s="28">
        <f t="shared" si="6"/>
        <v>0.8432203389830508</v>
      </c>
      <c r="Z26" s="37">
        <f t="shared" si="7"/>
        <v>0</v>
      </c>
      <c r="AA26" s="37">
        <f t="shared" si="8"/>
        <v>0.07344632768361582</v>
      </c>
      <c r="AB26" s="37">
        <f t="shared" si="9"/>
        <v>0.043785310734463276</v>
      </c>
      <c r="AC26" s="20">
        <f t="shared" si="10"/>
        <v>0.03954802259887006</v>
      </c>
      <c r="AD26" s="21">
        <f t="shared" si="11"/>
        <v>0</v>
      </c>
    </row>
    <row r="27" spans="1:30" ht="12">
      <c r="A27" s="8" t="s">
        <v>567</v>
      </c>
      <c r="B27" s="98">
        <v>406</v>
      </c>
      <c r="C27" s="101">
        <v>110</v>
      </c>
      <c r="D27" s="134">
        <v>33</v>
      </c>
      <c r="E27" s="15">
        <v>31</v>
      </c>
      <c r="F27" s="101">
        <v>12</v>
      </c>
      <c r="G27" s="101">
        <v>5</v>
      </c>
      <c r="H27" s="15">
        <v>0</v>
      </c>
      <c r="I27" s="101">
        <v>0</v>
      </c>
      <c r="J27" s="15">
        <v>16</v>
      </c>
      <c r="K27" s="101">
        <v>7</v>
      </c>
      <c r="L27" s="101">
        <v>29</v>
      </c>
      <c r="M27" s="15">
        <v>5</v>
      </c>
      <c r="N27" s="101">
        <v>22</v>
      </c>
      <c r="O27" s="101">
        <v>4</v>
      </c>
      <c r="P27" s="15">
        <v>4</v>
      </c>
      <c r="Q27" s="3">
        <v>24</v>
      </c>
      <c r="R27" s="4">
        <v>0</v>
      </c>
      <c r="S27" s="3">
        <f>SUM(B27:R27)</f>
        <v>708</v>
      </c>
      <c r="T27" s="10">
        <f aca="true" t="shared" si="12" ref="T27:V28">B27+E27</f>
        <v>437</v>
      </c>
      <c r="U27" s="10">
        <f t="shared" si="12"/>
        <v>122</v>
      </c>
      <c r="V27" s="10">
        <f t="shared" si="12"/>
        <v>38</v>
      </c>
      <c r="W27" s="10">
        <f>SUM(B27:G27)</f>
        <v>597</v>
      </c>
      <c r="X27" s="28">
        <f>SUM(E27:G27)/SUM(B27:G27)</f>
        <v>0.08040201005025126</v>
      </c>
      <c r="Y27" s="28">
        <f>SUM(B27:G27)/S27</f>
        <v>0.8432203389830508</v>
      </c>
      <c r="Z27" s="37">
        <f>SUM(H27:I27)/S27</f>
        <v>0</v>
      </c>
      <c r="AA27" s="37">
        <f>SUM(J27:L27)/S27</f>
        <v>0.07344632768361582</v>
      </c>
      <c r="AB27" s="37">
        <f>SUM(M27:O27)/S27</f>
        <v>0.043785310734463276</v>
      </c>
      <c r="AC27" s="20">
        <f>SUM(P27:Q27)/S27</f>
        <v>0.03954802259887006</v>
      </c>
      <c r="AD27" s="21">
        <f>R27/S27</f>
        <v>0</v>
      </c>
    </row>
    <row r="28" spans="1:30" ht="12">
      <c r="A28" s="8" t="s">
        <v>568</v>
      </c>
      <c r="B28" s="98">
        <v>406</v>
      </c>
      <c r="C28" s="101">
        <v>110</v>
      </c>
      <c r="D28" s="134">
        <v>33</v>
      </c>
      <c r="E28" s="15">
        <v>31</v>
      </c>
      <c r="F28" s="101">
        <v>12</v>
      </c>
      <c r="G28" s="101">
        <v>5</v>
      </c>
      <c r="H28" s="15">
        <v>0</v>
      </c>
      <c r="I28" s="101">
        <v>0</v>
      </c>
      <c r="J28" s="15">
        <v>16</v>
      </c>
      <c r="K28" s="101">
        <v>7</v>
      </c>
      <c r="L28" s="101">
        <v>29</v>
      </c>
      <c r="M28" s="15">
        <v>5</v>
      </c>
      <c r="N28" s="101">
        <v>22</v>
      </c>
      <c r="O28" s="101">
        <v>4</v>
      </c>
      <c r="P28" s="15">
        <v>4</v>
      </c>
      <c r="Q28" s="3">
        <v>24</v>
      </c>
      <c r="R28" s="4">
        <v>0</v>
      </c>
      <c r="S28" s="3">
        <f>SUM(B28:R28)</f>
        <v>708</v>
      </c>
      <c r="T28" s="10">
        <f t="shared" si="12"/>
        <v>437</v>
      </c>
      <c r="U28" s="10">
        <f t="shared" si="12"/>
        <v>122</v>
      </c>
      <c r="V28" s="10">
        <f t="shared" si="12"/>
        <v>38</v>
      </c>
      <c r="W28" s="10">
        <f>SUM(B28:G28)</f>
        <v>597</v>
      </c>
      <c r="X28" s="28">
        <f>SUM(E28:G28)/SUM(B28:G28)</f>
        <v>0.08040201005025126</v>
      </c>
      <c r="Y28" s="28">
        <f>SUM(B28:G28)/S28</f>
        <v>0.8432203389830508</v>
      </c>
      <c r="Z28" s="37">
        <f>SUM(H28:I28)/S28</f>
        <v>0</v>
      </c>
      <c r="AA28" s="37">
        <f>SUM(J28:L28)/S28</f>
        <v>0.07344632768361582</v>
      </c>
      <c r="AB28" s="37">
        <f>SUM(M28:O28)/S28</f>
        <v>0.043785310734463276</v>
      </c>
      <c r="AC28" s="20">
        <f>SUM(P28:Q28)/S28</f>
        <v>0.03954802259887006</v>
      </c>
      <c r="AD28" s="21">
        <f>R28/S28</f>
        <v>0</v>
      </c>
    </row>
  </sheetData>
  <printOptions/>
  <pageMargins left="0.75" right="0.75" top="1" bottom="1" header="0.512" footer="0.512"/>
  <pageSetup fitToHeight="29" fitToWidth="1" orientation="landscape" paperSize="9" scale="63"/>
  <headerFooter alignWithMargins="0">
    <oddHeader>&amp;C&amp;F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workbookViewId="0" topLeftCell="A1">
      <selection activeCell="B28" sqref="B28:O28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613</v>
      </c>
      <c r="B1" t="s">
        <v>628</v>
      </c>
    </row>
    <row r="2" ht="12">
      <c r="A2" t="s">
        <v>67</v>
      </c>
    </row>
    <row r="3" ht="12">
      <c r="B3" t="s">
        <v>507</v>
      </c>
    </row>
    <row r="4" spans="2:9" ht="12">
      <c r="B4" s="15" t="s">
        <v>542</v>
      </c>
      <c r="I4" s="15" t="s">
        <v>543</v>
      </c>
    </row>
    <row r="5" spans="1:15" ht="12">
      <c r="A5" s="6" t="s">
        <v>289</v>
      </c>
      <c r="B5">
        <v>1</v>
      </c>
      <c r="C5">
        <v>2</v>
      </c>
      <c r="D5">
        <v>3</v>
      </c>
      <c r="E5">
        <v>5</v>
      </c>
      <c r="F5" s="52">
        <v>6</v>
      </c>
      <c r="G5">
        <v>7</v>
      </c>
      <c r="H5" s="3">
        <v>8</v>
      </c>
      <c r="I5">
        <v>11</v>
      </c>
      <c r="J5">
        <v>12</v>
      </c>
      <c r="K5">
        <v>13</v>
      </c>
      <c r="L5">
        <v>15</v>
      </c>
      <c r="M5" s="52">
        <v>16</v>
      </c>
      <c r="N5">
        <v>17</v>
      </c>
      <c r="O5" s="3">
        <v>18</v>
      </c>
    </row>
    <row r="6" spans="1:23" s="5" customFormat="1" ht="24">
      <c r="A6" s="7" t="s">
        <v>469</v>
      </c>
      <c r="B6" s="32" t="s">
        <v>72</v>
      </c>
      <c r="C6" s="32" t="s">
        <v>679</v>
      </c>
      <c r="D6" s="32" t="s">
        <v>491</v>
      </c>
      <c r="E6" s="32" t="s">
        <v>435</v>
      </c>
      <c r="F6" s="86" t="s">
        <v>417</v>
      </c>
      <c r="G6" s="32" t="s">
        <v>290</v>
      </c>
      <c r="H6" s="7" t="s">
        <v>249</v>
      </c>
      <c r="I6" s="32" t="s">
        <v>72</v>
      </c>
      <c r="J6" s="32" t="s">
        <v>679</v>
      </c>
      <c r="K6" s="32" t="s">
        <v>491</v>
      </c>
      <c r="L6" s="32" t="s">
        <v>435</v>
      </c>
      <c r="M6" s="86" t="s">
        <v>360</v>
      </c>
      <c r="N6" s="32" t="s">
        <v>290</v>
      </c>
      <c r="O6" s="7" t="s">
        <v>249</v>
      </c>
      <c r="P6"/>
      <c r="Q6"/>
      <c r="R6"/>
      <c r="S6"/>
      <c r="T6"/>
      <c r="U6"/>
      <c r="V6"/>
      <c r="W6"/>
    </row>
    <row r="7" spans="1:15" ht="12">
      <c r="A7" s="8" t="s">
        <v>424</v>
      </c>
      <c r="B7" s="109">
        <v>0</v>
      </c>
      <c r="C7" s="109">
        <v>13</v>
      </c>
      <c r="D7" s="109">
        <v>1</v>
      </c>
      <c r="E7" s="109">
        <v>0</v>
      </c>
      <c r="F7" s="109">
        <v>2</v>
      </c>
      <c r="G7" s="109">
        <v>0</v>
      </c>
      <c r="H7" s="110">
        <v>0</v>
      </c>
      <c r="O7" s="3"/>
    </row>
    <row r="8" spans="1:15" ht="12">
      <c r="A8" s="8" t="s">
        <v>425</v>
      </c>
      <c r="B8" s="109">
        <v>0</v>
      </c>
      <c r="C8" s="109">
        <v>15</v>
      </c>
      <c r="D8" s="109">
        <v>6</v>
      </c>
      <c r="E8" s="109">
        <v>0</v>
      </c>
      <c r="F8" s="109">
        <v>2</v>
      </c>
      <c r="G8" s="109">
        <v>0</v>
      </c>
      <c r="H8" s="110">
        <v>0</v>
      </c>
      <c r="O8" s="3"/>
    </row>
    <row r="9" spans="1:15" ht="12">
      <c r="A9" s="8" t="s">
        <v>394</v>
      </c>
      <c r="B9" s="109">
        <v>0</v>
      </c>
      <c r="C9" s="109">
        <v>16</v>
      </c>
      <c r="D9" s="109">
        <v>10</v>
      </c>
      <c r="E9" s="109">
        <v>0</v>
      </c>
      <c r="F9" s="109">
        <v>2</v>
      </c>
      <c r="G9" s="109">
        <v>0</v>
      </c>
      <c r="H9" s="110">
        <v>0</v>
      </c>
      <c r="O9" s="3"/>
    </row>
    <row r="10" spans="1:15" ht="12">
      <c r="A10" s="8" t="s">
        <v>395</v>
      </c>
      <c r="B10" s="109">
        <v>0</v>
      </c>
      <c r="C10" s="109">
        <v>16</v>
      </c>
      <c r="D10" s="109">
        <v>10</v>
      </c>
      <c r="E10" s="109">
        <v>0</v>
      </c>
      <c r="F10" s="109">
        <v>2</v>
      </c>
      <c r="G10" s="109">
        <v>0</v>
      </c>
      <c r="H10" s="110">
        <v>0</v>
      </c>
      <c r="O10" s="3"/>
    </row>
    <row r="11" spans="1:15" ht="12">
      <c r="A11" s="8" t="s">
        <v>477</v>
      </c>
      <c r="B11" s="109">
        <v>0</v>
      </c>
      <c r="C11" s="109">
        <v>21</v>
      </c>
      <c r="D11" s="109">
        <v>10</v>
      </c>
      <c r="E11" s="109">
        <v>0</v>
      </c>
      <c r="F11" s="109">
        <v>2</v>
      </c>
      <c r="G11" s="109">
        <v>0</v>
      </c>
      <c r="H11" s="110">
        <v>0</v>
      </c>
      <c r="O11" s="3"/>
    </row>
    <row r="12" spans="1:15" ht="12">
      <c r="A12" s="8" t="s">
        <v>478</v>
      </c>
      <c r="B12" s="109">
        <v>0</v>
      </c>
      <c r="C12" s="109">
        <v>23</v>
      </c>
      <c r="D12" s="109">
        <v>10</v>
      </c>
      <c r="E12" s="109">
        <v>0</v>
      </c>
      <c r="F12" s="109">
        <v>2</v>
      </c>
      <c r="G12" s="109">
        <v>0</v>
      </c>
      <c r="H12" s="110">
        <v>0</v>
      </c>
      <c r="O12" s="3"/>
    </row>
    <row r="13" spans="1:15" ht="12">
      <c r="A13" s="8" t="s">
        <v>479</v>
      </c>
      <c r="B13" s="109">
        <v>0</v>
      </c>
      <c r="C13" s="109">
        <v>28</v>
      </c>
      <c r="D13" s="109">
        <v>13</v>
      </c>
      <c r="E13" s="109">
        <v>0</v>
      </c>
      <c r="F13" s="109">
        <v>2</v>
      </c>
      <c r="G13" s="109">
        <v>2</v>
      </c>
      <c r="H13" s="110">
        <v>0</v>
      </c>
      <c r="O13" s="3"/>
    </row>
    <row r="14" spans="1:15" ht="12">
      <c r="A14" s="8" t="s">
        <v>239</v>
      </c>
      <c r="B14" s="109">
        <v>0</v>
      </c>
      <c r="C14" s="109">
        <v>29</v>
      </c>
      <c r="D14" s="109">
        <v>14</v>
      </c>
      <c r="E14" s="109">
        <v>0</v>
      </c>
      <c r="F14" s="109">
        <v>2</v>
      </c>
      <c r="G14" s="109">
        <v>2</v>
      </c>
      <c r="H14" s="110">
        <v>0</v>
      </c>
      <c r="O14" s="3"/>
    </row>
    <row r="15" spans="1:15" ht="12">
      <c r="A15" s="8" t="s">
        <v>240</v>
      </c>
      <c r="B15" s="109">
        <v>0</v>
      </c>
      <c r="C15" s="109">
        <v>31</v>
      </c>
      <c r="D15" s="109">
        <v>14</v>
      </c>
      <c r="E15" s="109">
        <v>0</v>
      </c>
      <c r="F15" s="109">
        <v>2</v>
      </c>
      <c r="G15" s="109">
        <v>2</v>
      </c>
      <c r="H15" s="110">
        <v>0</v>
      </c>
      <c r="O15" s="3"/>
    </row>
    <row r="16" spans="1:15" ht="12">
      <c r="A16" s="8" t="s">
        <v>241</v>
      </c>
      <c r="B16" s="109">
        <v>0</v>
      </c>
      <c r="C16" s="109">
        <v>32</v>
      </c>
      <c r="D16" s="109">
        <v>16</v>
      </c>
      <c r="E16" s="109">
        <v>0</v>
      </c>
      <c r="F16" s="109">
        <v>2</v>
      </c>
      <c r="G16" s="109">
        <v>2</v>
      </c>
      <c r="H16" s="110">
        <v>0</v>
      </c>
      <c r="O16" s="3"/>
    </row>
    <row r="17" spans="1:15" ht="12">
      <c r="A17" s="8" t="s">
        <v>242</v>
      </c>
      <c r="B17" s="109">
        <v>0</v>
      </c>
      <c r="C17" s="109">
        <v>42</v>
      </c>
      <c r="D17" s="109">
        <v>16</v>
      </c>
      <c r="E17" s="109">
        <v>0</v>
      </c>
      <c r="F17" s="109">
        <v>2</v>
      </c>
      <c r="G17" s="109">
        <v>2</v>
      </c>
      <c r="H17" s="110">
        <v>0</v>
      </c>
      <c r="O17" s="3"/>
    </row>
    <row r="18" spans="1:15" ht="12">
      <c r="A18" s="8" t="s">
        <v>243</v>
      </c>
      <c r="B18" s="109">
        <v>0</v>
      </c>
      <c r="C18" s="109">
        <v>52</v>
      </c>
      <c r="D18" s="109">
        <v>18</v>
      </c>
      <c r="E18" s="109">
        <v>0</v>
      </c>
      <c r="F18" s="109">
        <v>13</v>
      </c>
      <c r="G18" s="109">
        <v>4</v>
      </c>
      <c r="H18" s="110">
        <v>0</v>
      </c>
      <c r="O18" s="3"/>
    </row>
    <row r="19" spans="1:15" ht="12">
      <c r="A19" s="8" t="s">
        <v>528</v>
      </c>
      <c r="B19" s="109">
        <v>0</v>
      </c>
      <c r="C19" s="109">
        <v>61</v>
      </c>
      <c r="D19" s="109">
        <v>18</v>
      </c>
      <c r="E19" s="109">
        <v>0</v>
      </c>
      <c r="F19" s="109">
        <v>11</v>
      </c>
      <c r="G19" s="109">
        <v>4</v>
      </c>
      <c r="H19" s="110">
        <v>0</v>
      </c>
      <c r="O19" s="3"/>
    </row>
    <row r="20" spans="1:15" ht="12">
      <c r="A20" s="8" t="s">
        <v>165</v>
      </c>
      <c r="B20" s="109">
        <v>0</v>
      </c>
      <c r="C20" s="109">
        <v>66</v>
      </c>
      <c r="D20" s="109">
        <v>23</v>
      </c>
      <c r="E20" s="109">
        <v>0</v>
      </c>
      <c r="F20" s="109">
        <v>13</v>
      </c>
      <c r="G20" s="109">
        <v>4</v>
      </c>
      <c r="H20" s="110">
        <v>0</v>
      </c>
      <c r="O20" s="3"/>
    </row>
    <row r="21" spans="1:15" ht="12">
      <c r="A21" s="8" t="s">
        <v>166</v>
      </c>
      <c r="B21" s="109">
        <v>0</v>
      </c>
      <c r="C21" s="109">
        <v>71</v>
      </c>
      <c r="D21" s="109">
        <v>24</v>
      </c>
      <c r="E21" s="109">
        <v>0</v>
      </c>
      <c r="F21" s="109">
        <v>0</v>
      </c>
      <c r="G21" s="109">
        <v>5</v>
      </c>
      <c r="H21" s="110">
        <v>0</v>
      </c>
      <c r="O21" s="3"/>
    </row>
    <row r="22" spans="1:15" ht="12">
      <c r="A22" s="8" t="s">
        <v>167</v>
      </c>
      <c r="B22" s="109">
        <v>0</v>
      </c>
      <c r="C22" s="109">
        <v>66</v>
      </c>
      <c r="D22" s="109">
        <v>23</v>
      </c>
      <c r="E22" s="109">
        <v>0</v>
      </c>
      <c r="G22" s="109">
        <v>5</v>
      </c>
      <c r="H22" s="3">
        <v>0</v>
      </c>
      <c r="O22" s="3"/>
    </row>
    <row r="23" spans="1:15" ht="12">
      <c r="A23" s="8" t="s">
        <v>168</v>
      </c>
      <c r="B23" s="109">
        <v>0</v>
      </c>
      <c r="C23" s="109">
        <v>72</v>
      </c>
      <c r="D23" s="109">
        <v>26</v>
      </c>
      <c r="E23" s="109">
        <v>0</v>
      </c>
      <c r="G23" s="109">
        <v>6</v>
      </c>
      <c r="H23" s="3">
        <v>0</v>
      </c>
      <c r="O23" s="3"/>
    </row>
    <row r="24" spans="1:15" ht="12">
      <c r="A24" s="8" t="s">
        <v>235</v>
      </c>
      <c r="B24" s="109">
        <v>0</v>
      </c>
      <c r="C24" s="109">
        <v>78</v>
      </c>
      <c r="D24" s="109">
        <v>30</v>
      </c>
      <c r="E24" s="109">
        <v>0</v>
      </c>
      <c r="G24" s="109">
        <v>6</v>
      </c>
      <c r="H24" s="3">
        <v>0</v>
      </c>
      <c r="O24" s="3"/>
    </row>
    <row r="25" spans="1:15" ht="12">
      <c r="A25" s="8" t="s">
        <v>236</v>
      </c>
      <c r="B25" s="109">
        <v>0</v>
      </c>
      <c r="C25" s="109">
        <v>83</v>
      </c>
      <c r="D25" s="109">
        <v>32</v>
      </c>
      <c r="E25" s="109">
        <v>0</v>
      </c>
      <c r="G25" s="109">
        <v>5</v>
      </c>
      <c r="H25" s="3">
        <v>0</v>
      </c>
      <c r="O25" s="3"/>
    </row>
    <row r="26" spans="1:15" ht="12">
      <c r="A26" s="8" t="s">
        <v>237</v>
      </c>
      <c r="B26" s="109">
        <v>0</v>
      </c>
      <c r="C26" s="109">
        <v>83</v>
      </c>
      <c r="D26" s="109">
        <v>32</v>
      </c>
      <c r="E26" s="109">
        <v>0</v>
      </c>
      <c r="G26" s="109">
        <v>5</v>
      </c>
      <c r="H26" s="3">
        <v>0</v>
      </c>
      <c r="O26" s="3"/>
    </row>
    <row r="27" spans="1:15" ht="12">
      <c r="A27" s="8" t="s">
        <v>567</v>
      </c>
      <c r="B27" s="109">
        <v>0</v>
      </c>
      <c r="C27" s="109">
        <v>83</v>
      </c>
      <c r="D27" s="109">
        <v>32</v>
      </c>
      <c r="E27" s="109">
        <v>0</v>
      </c>
      <c r="G27" s="109">
        <v>5</v>
      </c>
      <c r="H27" s="3">
        <v>0</v>
      </c>
      <c r="O27" s="3"/>
    </row>
    <row r="28" spans="1:15" ht="12">
      <c r="A28" s="8" t="s">
        <v>568</v>
      </c>
      <c r="B28" s="109">
        <v>0</v>
      </c>
      <c r="C28" s="109">
        <v>83</v>
      </c>
      <c r="D28" s="109">
        <v>32</v>
      </c>
      <c r="E28" s="109">
        <v>0</v>
      </c>
      <c r="G28" s="109">
        <v>5</v>
      </c>
      <c r="H28" s="3">
        <v>0</v>
      </c>
      <c r="O28" s="3"/>
    </row>
  </sheetData>
  <printOptions gridLines="1"/>
  <pageMargins left="0.78" right="0.78" top="1" bottom="1" header="0.512" footer="0.512"/>
  <pageSetup fitToHeight="20" fitToWidth="1" orientation="landscape" paperSize="9" scale="73"/>
  <headerFooter alignWithMargins="0">
    <oddHeader>&amp;C&amp;F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B28" sqref="B28:E28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613</v>
      </c>
      <c r="B1" t="s">
        <v>628</v>
      </c>
    </row>
    <row r="2" ht="12">
      <c r="A2" s="52" t="s">
        <v>365</v>
      </c>
    </row>
    <row r="3" ht="12">
      <c r="B3" t="s">
        <v>507</v>
      </c>
    </row>
    <row r="4" spans="2:5" ht="12">
      <c r="B4" s="74"/>
      <c r="E4" s="3"/>
    </row>
    <row r="5" spans="1:5" ht="12">
      <c r="A5" s="6" t="s">
        <v>289</v>
      </c>
      <c r="B5" s="52">
        <v>1</v>
      </c>
      <c r="C5" s="52">
        <v>2</v>
      </c>
      <c r="D5" s="52">
        <v>3</v>
      </c>
      <c r="E5" s="89">
        <v>4</v>
      </c>
    </row>
    <row r="6" spans="1:15" s="5" customFormat="1" ht="24">
      <c r="A6" s="7" t="s">
        <v>553</v>
      </c>
      <c r="B6" s="88" t="s">
        <v>680</v>
      </c>
      <c r="C6" s="88" t="s">
        <v>99</v>
      </c>
      <c r="D6" s="88" t="s">
        <v>100</v>
      </c>
      <c r="E6" s="76" t="s">
        <v>361</v>
      </c>
      <c r="F6"/>
      <c r="G6"/>
      <c r="H6"/>
      <c r="I6"/>
      <c r="J6"/>
      <c r="K6"/>
      <c r="L6"/>
      <c r="M6"/>
      <c r="N6"/>
      <c r="O6"/>
    </row>
    <row r="7" spans="1:5" ht="12">
      <c r="A7" s="8" t="s">
        <v>424</v>
      </c>
      <c r="E7" s="3"/>
    </row>
    <row r="8" spans="1:5" ht="12">
      <c r="A8" s="8" t="s">
        <v>425</v>
      </c>
      <c r="E8" s="3"/>
    </row>
    <row r="9" spans="1:5" ht="12">
      <c r="A9" s="8" t="s">
        <v>565</v>
      </c>
      <c r="E9" s="3"/>
    </row>
    <row r="10" spans="1:5" ht="12">
      <c r="A10" s="8" t="s">
        <v>566</v>
      </c>
      <c r="E10" s="3"/>
    </row>
    <row r="11" spans="1:5" ht="12">
      <c r="A11" s="8" t="s">
        <v>480</v>
      </c>
      <c r="E11" s="3"/>
    </row>
    <row r="12" spans="1:5" ht="12">
      <c r="A12" s="8" t="s">
        <v>618</v>
      </c>
      <c r="E12" s="3"/>
    </row>
    <row r="13" spans="1:5" ht="12">
      <c r="A13" s="8" t="s">
        <v>619</v>
      </c>
      <c r="E13" s="3"/>
    </row>
    <row r="14" spans="1:5" ht="12">
      <c r="A14" s="8" t="s">
        <v>620</v>
      </c>
      <c r="E14" s="3"/>
    </row>
    <row r="15" spans="1:5" ht="12">
      <c r="A15" s="8" t="s">
        <v>621</v>
      </c>
      <c r="E15" s="3"/>
    </row>
    <row r="16" spans="1:5" ht="12">
      <c r="A16" s="8" t="s">
        <v>622</v>
      </c>
      <c r="E16" s="3"/>
    </row>
    <row r="17" spans="1:5" ht="12">
      <c r="A17" s="8" t="s">
        <v>623</v>
      </c>
      <c r="E17" s="3"/>
    </row>
    <row r="18" spans="1:5" ht="12">
      <c r="A18" s="8" t="s">
        <v>624</v>
      </c>
      <c r="E18" s="3"/>
    </row>
    <row r="19" spans="1:5" ht="12">
      <c r="A19" s="8" t="s">
        <v>528</v>
      </c>
      <c r="E19" s="3"/>
    </row>
    <row r="20" spans="1:5" ht="12">
      <c r="A20" s="8" t="s">
        <v>626</v>
      </c>
      <c r="E20" s="3"/>
    </row>
    <row r="21" spans="1:5" ht="12">
      <c r="A21" s="8" t="s">
        <v>627</v>
      </c>
      <c r="E21" s="3"/>
    </row>
    <row r="22" spans="1:5" ht="12">
      <c r="A22" s="8" t="s">
        <v>369</v>
      </c>
      <c r="B22">
        <v>12</v>
      </c>
      <c r="C22">
        <v>25</v>
      </c>
      <c r="D22">
        <v>1</v>
      </c>
      <c r="E22" s="3"/>
    </row>
    <row r="23" spans="1:5" ht="12">
      <c r="A23" s="8" t="s">
        <v>370</v>
      </c>
      <c r="B23">
        <v>3</v>
      </c>
      <c r="C23">
        <v>29</v>
      </c>
      <c r="D23">
        <v>0</v>
      </c>
      <c r="E23" s="3"/>
    </row>
    <row r="24" spans="1:5" ht="12">
      <c r="A24" s="8" t="s">
        <v>371</v>
      </c>
      <c r="B24">
        <v>18</v>
      </c>
      <c r="C24">
        <v>32</v>
      </c>
      <c r="D24">
        <v>15</v>
      </c>
      <c r="E24" s="3"/>
    </row>
    <row r="25" spans="1:5" ht="12">
      <c r="A25" s="8" t="s">
        <v>286</v>
      </c>
      <c r="B25">
        <v>20</v>
      </c>
      <c r="C25">
        <v>32</v>
      </c>
      <c r="D25">
        <v>16</v>
      </c>
      <c r="E25" s="3"/>
    </row>
    <row r="26" spans="1:5" ht="12">
      <c r="A26" s="8" t="s">
        <v>287</v>
      </c>
      <c r="B26">
        <v>20</v>
      </c>
      <c r="C26">
        <v>32</v>
      </c>
      <c r="D26">
        <v>16</v>
      </c>
      <c r="E26" s="3"/>
    </row>
    <row r="27" spans="1:5" ht="12">
      <c r="A27" s="8" t="s">
        <v>567</v>
      </c>
      <c r="B27">
        <v>20</v>
      </c>
      <c r="C27">
        <v>32</v>
      </c>
      <c r="D27">
        <v>16</v>
      </c>
      <c r="E27" s="3"/>
    </row>
    <row r="28" spans="1:5" ht="12">
      <c r="A28" s="8" t="s">
        <v>568</v>
      </c>
      <c r="B28">
        <v>20</v>
      </c>
      <c r="C28">
        <v>32</v>
      </c>
      <c r="D28">
        <v>16</v>
      </c>
      <c r="E28" s="3"/>
    </row>
  </sheetData>
  <printOptions gridLines="1"/>
  <pageMargins left="0.78" right="0.78" top="1" bottom="1" header="0.512" footer="0.512"/>
  <pageSetup fitToHeight="20" fitToWidth="1" orientation="landscape" paperSize="9" scale="73"/>
  <headerFooter alignWithMargins="0">
    <oddHeader>&amp;C&amp;F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B29" sqref="B29:J29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66</v>
      </c>
      <c r="B1" t="s">
        <v>492</v>
      </c>
    </row>
    <row r="2" ht="12">
      <c r="A2" t="s">
        <v>295</v>
      </c>
    </row>
    <row r="4" ht="12">
      <c r="B4" t="s">
        <v>507</v>
      </c>
    </row>
    <row r="5" spans="2:10" ht="12">
      <c r="B5" s="22" t="s">
        <v>64</v>
      </c>
      <c r="C5" s="23"/>
      <c r="D5" s="22" t="s">
        <v>466</v>
      </c>
      <c r="E5" s="24"/>
      <c r="F5" s="24"/>
      <c r="G5" s="24"/>
      <c r="H5" s="24"/>
      <c r="I5" s="24"/>
      <c r="J5" s="23"/>
    </row>
    <row r="6" spans="1:10" ht="12">
      <c r="A6" s="6" t="s">
        <v>467</v>
      </c>
      <c r="B6">
        <v>1</v>
      </c>
      <c r="C6" s="3">
        <v>2</v>
      </c>
      <c r="D6" s="10">
        <v>3</v>
      </c>
      <c r="E6">
        <v>4</v>
      </c>
      <c r="F6">
        <v>5</v>
      </c>
      <c r="G6">
        <v>6</v>
      </c>
      <c r="H6">
        <v>7</v>
      </c>
      <c r="I6">
        <v>8</v>
      </c>
      <c r="J6" s="3">
        <v>9</v>
      </c>
    </row>
    <row r="7" spans="1:10" s="5" customFormat="1" ht="36">
      <c r="A7" s="7" t="s">
        <v>469</v>
      </c>
      <c r="B7" s="32" t="s">
        <v>468</v>
      </c>
      <c r="C7" s="7" t="s">
        <v>298</v>
      </c>
      <c r="D7" s="32" t="s">
        <v>558</v>
      </c>
      <c r="E7" s="32" t="s">
        <v>559</v>
      </c>
      <c r="F7" s="32" t="s">
        <v>250</v>
      </c>
      <c r="G7" s="32" t="s">
        <v>560</v>
      </c>
      <c r="H7" s="32" t="s">
        <v>561</v>
      </c>
      <c r="I7" s="32" t="s">
        <v>318</v>
      </c>
      <c r="J7" s="7" t="s">
        <v>562</v>
      </c>
    </row>
    <row r="8" spans="1:10" ht="12">
      <c r="A8" s="8" t="s">
        <v>563</v>
      </c>
      <c r="B8" s="111">
        <v>7</v>
      </c>
      <c r="C8" s="3"/>
      <c r="D8" s="112">
        <v>3</v>
      </c>
      <c r="E8" s="113">
        <v>0</v>
      </c>
      <c r="F8" s="113">
        <v>4</v>
      </c>
      <c r="G8" s="113">
        <v>0</v>
      </c>
      <c r="H8" s="113">
        <v>0</v>
      </c>
      <c r="I8" s="113">
        <v>0</v>
      </c>
      <c r="J8" s="114">
        <v>1</v>
      </c>
    </row>
    <row r="9" spans="1:10" ht="12">
      <c r="A9" s="8" t="s">
        <v>564</v>
      </c>
      <c r="B9" s="111">
        <v>7</v>
      </c>
      <c r="C9" s="3"/>
      <c r="D9" s="112">
        <v>3</v>
      </c>
      <c r="E9" s="113">
        <v>0</v>
      </c>
      <c r="F9" s="113">
        <v>7</v>
      </c>
      <c r="G9" s="113">
        <v>0</v>
      </c>
      <c r="H9" s="113">
        <v>0</v>
      </c>
      <c r="I9" s="113">
        <v>0</v>
      </c>
      <c r="J9" s="114">
        <v>2</v>
      </c>
    </row>
    <row r="10" spans="1:10" ht="12">
      <c r="A10" s="8" t="s">
        <v>565</v>
      </c>
      <c r="B10" s="111">
        <v>9</v>
      </c>
      <c r="C10" s="3"/>
      <c r="D10" s="112">
        <v>3</v>
      </c>
      <c r="E10" s="113">
        <v>0</v>
      </c>
      <c r="F10" s="113">
        <v>7</v>
      </c>
      <c r="G10" s="113">
        <v>0</v>
      </c>
      <c r="H10" s="113">
        <v>0</v>
      </c>
      <c r="I10" s="113">
        <v>0</v>
      </c>
      <c r="J10" s="114">
        <v>2</v>
      </c>
    </row>
    <row r="11" spans="1:10" ht="12">
      <c r="A11" s="8" t="s">
        <v>566</v>
      </c>
      <c r="B11" s="111">
        <v>10</v>
      </c>
      <c r="C11" s="3"/>
      <c r="D11" s="112">
        <v>3</v>
      </c>
      <c r="E11" s="113">
        <v>0</v>
      </c>
      <c r="F11" s="113">
        <v>7</v>
      </c>
      <c r="G11" s="113">
        <v>0</v>
      </c>
      <c r="H11" s="113">
        <v>0</v>
      </c>
      <c r="I11" s="113">
        <v>0</v>
      </c>
      <c r="J11" s="114">
        <v>2</v>
      </c>
    </row>
    <row r="12" spans="1:10" ht="12">
      <c r="A12" s="8" t="s">
        <v>480</v>
      </c>
      <c r="B12" s="111">
        <v>10</v>
      </c>
      <c r="C12" s="3"/>
      <c r="D12" s="112">
        <v>3</v>
      </c>
      <c r="E12" s="113">
        <v>0</v>
      </c>
      <c r="F12" s="113">
        <v>7</v>
      </c>
      <c r="G12" s="113">
        <v>0</v>
      </c>
      <c r="H12" s="113">
        <v>0</v>
      </c>
      <c r="I12" s="113">
        <v>0</v>
      </c>
      <c r="J12" s="114">
        <v>2</v>
      </c>
    </row>
    <row r="13" spans="1:10" ht="12">
      <c r="A13" s="8" t="s">
        <v>618</v>
      </c>
      <c r="B13" s="111">
        <v>11</v>
      </c>
      <c r="C13" s="3"/>
      <c r="D13" s="111">
        <v>3</v>
      </c>
      <c r="E13" s="113">
        <v>0</v>
      </c>
      <c r="F13" s="113">
        <v>8</v>
      </c>
      <c r="G13" s="113">
        <v>0</v>
      </c>
      <c r="H13" s="113">
        <v>0</v>
      </c>
      <c r="I13" s="113">
        <v>0</v>
      </c>
      <c r="J13" s="114">
        <v>2</v>
      </c>
    </row>
    <row r="14" spans="1:10" ht="12">
      <c r="A14" s="8" t="s">
        <v>619</v>
      </c>
      <c r="B14" s="111">
        <v>11</v>
      </c>
      <c r="C14" s="3"/>
      <c r="D14" s="111">
        <v>3</v>
      </c>
      <c r="E14" s="113">
        <v>0</v>
      </c>
      <c r="F14" s="113">
        <v>8</v>
      </c>
      <c r="G14" s="113">
        <v>0</v>
      </c>
      <c r="H14" s="113">
        <v>0</v>
      </c>
      <c r="I14" s="113">
        <v>0</v>
      </c>
      <c r="J14" s="114">
        <v>2</v>
      </c>
    </row>
    <row r="15" spans="1:10" ht="12">
      <c r="A15" s="8" t="s">
        <v>620</v>
      </c>
      <c r="B15" s="111">
        <v>11</v>
      </c>
      <c r="C15" s="3"/>
      <c r="D15" s="111">
        <v>3</v>
      </c>
      <c r="E15" s="113">
        <v>1</v>
      </c>
      <c r="F15" s="113">
        <v>8</v>
      </c>
      <c r="G15" s="113">
        <v>0</v>
      </c>
      <c r="H15" s="113">
        <v>0</v>
      </c>
      <c r="I15" s="113">
        <v>0</v>
      </c>
      <c r="J15" s="114">
        <v>3</v>
      </c>
    </row>
    <row r="16" spans="1:10" ht="12">
      <c r="A16" s="8" t="s">
        <v>621</v>
      </c>
      <c r="B16" s="111">
        <v>11</v>
      </c>
      <c r="C16" s="3"/>
      <c r="D16" s="111">
        <v>3</v>
      </c>
      <c r="E16" s="113">
        <v>2</v>
      </c>
      <c r="F16" s="113">
        <v>9</v>
      </c>
      <c r="G16" s="113">
        <v>0</v>
      </c>
      <c r="H16" s="113">
        <v>0</v>
      </c>
      <c r="I16" s="113">
        <v>0</v>
      </c>
      <c r="J16" s="114">
        <v>3</v>
      </c>
    </row>
    <row r="17" spans="1:10" ht="12">
      <c r="A17" s="8" t="s">
        <v>622</v>
      </c>
      <c r="B17" s="111">
        <v>11</v>
      </c>
      <c r="C17" s="3"/>
      <c r="D17" s="111">
        <v>3</v>
      </c>
      <c r="E17" s="113">
        <v>1</v>
      </c>
      <c r="F17" s="113">
        <v>9</v>
      </c>
      <c r="G17" s="113">
        <v>0</v>
      </c>
      <c r="H17" s="113">
        <v>0</v>
      </c>
      <c r="I17" s="113">
        <v>0</v>
      </c>
      <c r="J17" s="114">
        <v>3</v>
      </c>
    </row>
    <row r="18" spans="1:10" ht="12">
      <c r="A18" s="8" t="s">
        <v>623</v>
      </c>
      <c r="B18" s="111">
        <v>11</v>
      </c>
      <c r="C18" s="3"/>
      <c r="D18" s="111">
        <v>3</v>
      </c>
      <c r="E18" s="113">
        <v>1</v>
      </c>
      <c r="F18" s="113">
        <v>10</v>
      </c>
      <c r="G18" s="113">
        <v>0</v>
      </c>
      <c r="H18" s="113">
        <v>0</v>
      </c>
      <c r="I18" s="113">
        <v>0</v>
      </c>
      <c r="J18" s="114">
        <v>1</v>
      </c>
    </row>
    <row r="19" spans="1:10" ht="12">
      <c r="A19" s="8" t="s">
        <v>624</v>
      </c>
      <c r="B19" s="111">
        <v>11</v>
      </c>
      <c r="C19" s="3"/>
      <c r="D19" s="111">
        <v>4</v>
      </c>
      <c r="E19" s="113">
        <v>3</v>
      </c>
      <c r="F19" s="113">
        <v>11</v>
      </c>
      <c r="G19" s="113">
        <v>0</v>
      </c>
      <c r="H19" s="113">
        <v>0</v>
      </c>
      <c r="I19" s="113">
        <v>0</v>
      </c>
      <c r="J19" s="114">
        <v>2</v>
      </c>
    </row>
    <row r="20" spans="1:10" ht="12">
      <c r="A20" s="8" t="s">
        <v>625</v>
      </c>
      <c r="B20" s="111">
        <v>10</v>
      </c>
      <c r="C20" s="3"/>
      <c r="D20" s="111">
        <v>4</v>
      </c>
      <c r="E20" s="113">
        <v>3</v>
      </c>
      <c r="F20" s="113">
        <v>12</v>
      </c>
      <c r="G20" s="113">
        <v>0</v>
      </c>
      <c r="H20" s="113">
        <v>0</v>
      </c>
      <c r="I20" s="113">
        <v>0</v>
      </c>
      <c r="J20" s="114">
        <v>7</v>
      </c>
    </row>
    <row r="21" spans="1:10" ht="12">
      <c r="A21" s="8" t="s">
        <v>626</v>
      </c>
      <c r="B21" s="111">
        <v>0</v>
      </c>
      <c r="C21" s="3"/>
      <c r="D21" s="111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4">
        <v>0</v>
      </c>
    </row>
    <row r="22" spans="1:10" ht="12">
      <c r="A22" s="8" t="s">
        <v>627</v>
      </c>
      <c r="B22" s="111">
        <v>0</v>
      </c>
      <c r="C22" s="3"/>
      <c r="D22" s="111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4">
        <v>0</v>
      </c>
    </row>
    <row r="23" spans="1:10" ht="12">
      <c r="A23" s="8" t="s">
        <v>369</v>
      </c>
      <c r="B23" s="111">
        <v>0</v>
      </c>
      <c r="C23" s="3"/>
      <c r="D23" s="111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3">
        <v>0</v>
      </c>
    </row>
    <row r="24" spans="1:10" ht="12">
      <c r="A24" s="8" t="s">
        <v>370</v>
      </c>
      <c r="B24" s="111">
        <v>0</v>
      </c>
      <c r="C24" s="3"/>
      <c r="D24" s="111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3">
        <v>0</v>
      </c>
    </row>
    <row r="25" spans="1:10" ht="12">
      <c r="A25" s="8" t="s">
        <v>371</v>
      </c>
      <c r="B25" s="111">
        <v>0</v>
      </c>
      <c r="C25" s="3"/>
      <c r="D25" s="111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3">
        <v>0</v>
      </c>
    </row>
    <row r="26" spans="1:10" ht="12">
      <c r="A26" s="8" t="s">
        <v>372</v>
      </c>
      <c r="B26" s="111">
        <v>0</v>
      </c>
      <c r="C26" s="3"/>
      <c r="D26" s="111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3">
        <v>0</v>
      </c>
    </row>
    <row r="27" spans="1:10" ht="12">
      <c r="A27" s="8" t="s">
        <v>529</v>
      </c>
      <c r="B27" s="111">
        <v>0</v>
      </c>
      <c r="C27" s="3"/>
      <c r="D27" s="111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3">
        <v>0</v>
      </c>
    </row>
    <row r="28" spans="1:10" ht="12">
      <c r="A28" s="8" t="s">
        <v>567</v>
      </c>
      <c r="B28" s="111">
        <v>0</v>
      </c>
      <c r="C28" s="3"/>
      <c r="D28" s="111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3">
        <v>0</v>
      </c>
    </row>
    <row r="29" spans="1:10" ht="12">
      <c r="A29" s="8" t="s">
        <v>568</v>
      </c>
      <c r="B29" s="111">
        <v>0</v>
      </c>
      <c r="C29" s="3"/>
      <c r="D29" s="111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3">
        <v>0</v>
      </c>
    </row>
  </sheetData>
  <printOptions gridLines="1"/>
  <pageMargins left="0.78" right="0.78" top="1" bottom="1" header="0.512" footer="0.512"/>
  <pageSetup fitToHeight="20" fitToWidth="1" orientation="portrait" paperSize="9" scale="72"/>
  <headerFooter alignWithMargins="0">
    <oddHeader>&amp;C&amp;F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2">
      <selection activeCell="B29" sqref="B29:J29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613</v>
      </c>
      <c r="B1" t="s">
        <v>628</v>
      </c>
    </row>
    <row r="2" ht="12">
      <c r="A2" t="s">
        <v>296</v>
      </c>
    </row>
    <row r="4" ht="12">
      <c r="B4" t="s">
        <v>507</v>
      </c>
    </row>
    <row r="5" spans="2:10" ht="12">
      <c r="B5" s="22" t="s">
        <v>375</v>
      </c>
      <c r="C5" s="24"/>
      <c r="D5" s="24"/>
      <c r="E5" s="24"/>
      <c r="F5" s="24"/>
      <c r="G5" s="24"/>
      <c r="H5" s="24"/>
      <c r="I5" s="24"/>
      <c r="J5" s="23"/>
    </row>
    <row r="6" spans="1:10" ht="12">
      <c r="A6" s="6" t="s">
        <v>392</v>
      </c>
      <c r="B6" s="10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 s="3">
        <v>9</v>
      </c>
    </row>
    <row r="7" spans="1:11" s="5" customFormat="1" ht="72">
      <c r="A7" s="7" t="s">
        <v>393</v>
      </c>
      <c r="B7" s="64" t="s">
        <v>12</v>
      </c>
      <c r="C7" s="65" t="s">
        <v>101</v>
      </c>
      <c r="D7" s="65" t="s">
        <v>681</v>
      </c>
      <c r="E7" s="65" t="s">
        <v>682</v>
      </c>
      <c r="F7" s="65" t="s">
        <v>102</v>
      </c>
      <c r="G7" s="65" t="s">
        <v>319</v>
      </c>
      <c r="H7" s="56" t="s">
        <v>535</v>
      </c>
      <c r="I7" s="56" t="s">
        <v>536</v>
      </c>
      <c r="J7" s="66" t="s">
        <v>9</v>
      </c>
      <c r="K7" s="55"/>
    </row>
    <row r="8" spans="1:10" ht="12">
      <c r="A8" s="8" t="s">
        <v>424</v>
      </c>
      <c r="B8" s="10"/>
      <c r="J8" s="3"/>
    </row>
    <row r="9" spans="1:10" ht="12">
      <c r="A9" s="8" t="s">
        <v>425</v>
      </c>
      <c r="B9" s="10"/>
      <c r="J9" s="3"/>
    </row>
    <row r="10" spans="1:10" ht="12">
      <c r="A10" s="8" t="s">
        <v>394</v>
      </c>
      <c r="B10" s="10"/>
      <c r="J10" s="3"/>
    </row>
    <row r="11" spans="1:10" ht="12">
      <c r="A11" s="8" t="s">
        <v>395</v>
      </c>
      <c r="B11" s="10"/>
      <c r="J11" s="3"/>
    </row>
    <row r="12" spans="1:10" ht="12">
      <c r="A12" s="8" t="s">
        <v>477</v>
      </c>
      <c r="B12" s="10"/>
      <c r="J12" s="3"/>
    </row>
    <row r="13" spans="1:10" ht="12">
      <c r="A13" s="8" t="s">
        <v>478</v>
      </c>
      <c r="B13" s="10"/>
      <c r="J13" s="3"/>
    </row>
    <row r="14" spans="1:10" ht="12">
      <c r="A14" s="8" t="s">
        <v>479</v>
      </c>
      <c r="B14" s="10"/>
      <c r="J14" s="3"/>
    </row>
    <row r="15" spans="1:10" ht="12">
      <c r="A15" s="8" t="s">
        <v>239</v>
      </c>
      <c r="B15" s="10"/>
      <c r="J15" s="3"/>
    </row>
    <row r="16" spans="1:10" ht="12">
      <c r="A16" s="8" t="s">
        <v>240</v>
      </c>
      <c r="B16" s="10"/>
      <c r="J16" s="3"/>
    </row>
    <row r="17" spans="1:10" ht="12">
      <c r="A17" s="8" t="s">
        <v>241</v>
      </c>
      <c r="B17" s="10"/>
      <c r="J17" s="3"/>
    </row>
    <row r="18" spans="1:10" ht="12">
      <c r="A18" s="8" t="s">
        <v>242</v>
      </c>
      <c r="B18" s="10"/>
      <c r="J18" s="3"/>
    </row>
    <row r="19" spans="1:10" ht="12">
      <c r="A19" s="8" t="s">
        <v>243</v>
      </c>
      <c r="B19" s="10"/>
      <c r="J19" s="3"/>
    </row>
    <row r="20" spans="1:10" ht="12">
      <c r="A20" s="8" t="s">
        <v>528</v>
      </c>
      <c r="B20" s="10"/>
      <c r="J20" s="3"/>
    </row>
    <row r="21" spans="1:10" ht="12">
      <c r="A21" s="8" t="s">
        <v>165</v>
      </c>
      <c r="B21" s="115">
        <v>0</v>
      </c>
      <c r="C21" s="116">
        <v>3</v>
      </c>
      <c r="D21" s="116">
        <v>10</v>
      </c>
      <c r="E21" s="116">
        <v>1</v>
      </c>
      <c r="F21" s="116">
        <v>0</v>
      </c>
      <c r="G21" s="116">
        <v>0</v>
      </c>
      <c r="H21" s="116">
        <v>6</v>
      </c>
      <c r="I21" s="115">
        <v>0</v>
      </c>
      <c r="J21" s="3">
        <v>0</v>
      </c>
    </row>
    <row r="22" spans="1:10" ht="12">
      <c r="A22" s="8" t="s">
        <v>166</v>
      </c>
      <c r="B22" s="115">
        <v>0</v>
      </c>
      <c r="C22" s="116">
        <v>3</v>
      </c>
      <c r="D22" s="116">
        <v>8</v>
      </c>
      <c r="E22" s="116">
        <v>0</v>
      </c>
      <c r="F22" s="116">
        <v>0</v>
      </c>
      <c r="G22" s="116">
        <v>0</v>
      </c>
      <c r="H22" s="116">
        <v>6</v>
      </c>
      <c r="I22" s="115">
        <v>0</v>
      </c>
      <c r="J22" s="3">
        <v>0</v>
      </c>
    </row>
    <row r="23" spans="1:10" ht="12">
      <c r="A23" s="8" t="s">
        <v>167</v>
      </c>
      <c r="B23" s="10">
        <v>0</v>
      </c>
      <c r="C23">
        <v>3</v>
      </c>
      <c r="D23">
        <v>9</v>
      </c>
      <c r="E23">
        <v>0</v>
      </c>
      <c r="F23">
        <v>4</v>
      </c>
      <c r="G23">
        <v>0</v>
      </c>
      <c r="H23">
        <v>6</v>
      </c>
      <c r="I23">
        <v>0</v>
      </c>
      <c r="J23" s="3">
        <v>4</v>
      </c>
    </row>
    <row r="24" spans="1:10" ht="12">
      <c r="A24" s="8" t="s">
        <v>168</v>
      </c>
      <c r="B24" s="10">
        <v>0</v>
      </c>
      <c r="C24">
        <v>3</v>
      </c>
      <c r="D24">
        <v>11</v>
      </c>
      <c r="E24">
        <v>0</v>
      </c>
      <c r="F24">
        <v>4</v>
      </c>
      <c r="G24">
        <v>0</v>
      </c>
      <c r="H24">
        <v>6</v>
      </c>
      <c r="I24">
        <v>0</v>
      </c>
      <c r="J24" s="3">
        <v>4</v>
      </c>
    </row>
    <row r="25" spans="1:10" ht="12">
      <c r="A25" s="8" t="s">
        <v>235</v>
      </c>
      <c r="B25" s="134">
        <v>0</v>
      </c>
      <c r="C25">
        <v>3</v>
      </c>
      <c r="D25">
        <v>12</v>
      </c>
      <c r="E25">
        <v>0</v>
      </c>
      <c r="F25">
        <v>5</v>
      </c>
      <c r="G25">
        <v>0</v>
      </c>
      <c r="H25">
        <v>6</v>
      </c>
      <c r="I25">
        <v>0</v>
      </c>
      <c r="J25" s="3">
        <v>4</v>
      </c>
    </row>
    <row r="26" spans="1:10" ht="12">
      <c r="A26" s="8" t="s">
        <v>236</v>
      </c>
      <c r="B26" s="134">
        <v>0</v>
      </c>
      <c r="C26">
        <v>3</v>
      </c>
      <c r="D26">
        <v>12</v>
      </c>
      <c r="E26">
        <v>0</v>
      </c>
      <c r="F26">
        <v>6</v>
      </c>
      <c r="G26">
        <v>0</v>
      </c>
      <c r="H26">
        <v>6</v>
      </c>
      <c r="I26">
        <v>4</v>
      </c>
      <c r="J26" s="3"/>
    </row>
    <row r="27" spans="1:10" ht="12">
      <c r="A27" s="8" t="s">
        <v>237</v>
      </c>
      <c r="B27" s="134">
        <v>0</v>
      </c>
      <c r="C27">
        <v>3</v>
      </c>
      <c r="D27">
        <v>12</v>
      </c>
      <c r="E27">
        <v>0</v>
      </c>
      <c r="F27">
        <v>6</v>
      </c>
      <c r="G27">
        <v>0</v>
      </c>
      <c r="H27">
        <v>6</v>
      </c>
      <c r="I27">
        <v>4</v>
      </c>
      <c r="J27" s="3"/>
    </row>
    <row r="28" spans="1:10" ht="12">
      <c r="A28" s="8" t="s">
        <v>567</v>
      </c>
      <c r="B28" s="134">
        <v>0</v>
      </c>
      <c r="C28">
        <v>3</v>
      </c>
      <c r="D28">
        <v>12</v>
      </c>
      <c r="E28">
        <v>0</v>
      </c>
      <c r="F28">
        <v>6</v>
      </c>
      <c r="G28">
        <v>0</v>
      </c>
      <c r="H28">
        <v>6</v>
      </c>
      <c r="I28">
        <v>4</v>
      </c>
      <c r="J28" s="3"/>
    </row>
    <row r="29" spans="1:10" ht="12">
      <c r="A29" s="8" t="s">
        <v>568</v>
      </c>
      <c r="B29" s="134">
        <v>0</v>
      </c>
      <c r="C29">
        <v>3</v>
      </c>
      <c r="D29">
        <v>12</v>
      </c>
      <c r="E29">
        <v>0</v>
      </c>
      <c r="F29">
        <v>6</v>
      </c>
      <c r="G29">
        <v>0</v>
      </c>
      <c r="H29">
        <v>6</v>
      </c>
      <c r="I29">
        <v>4</v>
      </c>
      <c r="J29" s="3"/>
    </row>
  </sheetData>
  <printOptions gridLines="1"/>
  <pageMargins left="0.78" right="0.78" top="1" bottom="1" header="0.512" footer="0.512"/>
  <pageSetup fitToHeight="20" fitToWidth="1" orientation="portrait" paperSize="9" scale="90"/>
  <headerFooter alignWithMargins="0">
    <oddHeader>&amp;C&amp;F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3">
      <selection activeCell="B29" sqref="B29:M29"/>
    </sheetView>
  </sheetViews>
  <sheetFormatPr defaultColWidth="11.421875" defaultRowHeight="12.75"/>
  <sheetData>
    <row r="1" spans="1:2" ht="12">
      <c r="A1" t="s">
        <v>471</v>
      </c>
      <c r="B1" t="s">
        <v>628</v>
      </c>
    </row>
    <row r="2" ht="12">
      <c r="A2" t="s">
        <v>551</v>
      </c>
    </row>
    <row r="4" ht="12">
      <c r="B4" t="s">
        <v>507</v>
      </c>
    </row>
    <row r="5" spans="1:13" ht="12">
      <c r="A5" s="6"/>
      <c r="B5" s="16" t="s">
        <v>552</v>
      </c>
      <c r="C5" s="17"/>
      <c r="D5" s="17"/>
      <c r="E5" s="18"/>
      <c r="F5" s="17" t="s">
        <v>375</v>
      </c>
      <c r="G5" s="17"/>
      <c r="H5" s="17"/>
      <c r="I5" s="17"/>
      <c r="J5" s="17"/>
      <c r="K5" s="17"/>
      <c r="L5" s="17"/>
      <c r="M5" s="18"/>
    </row>
    <row r="6" spans="1:13" ht="12">
      <c r="A6" s="6" t="s">
        <v>580</v>
      </c>
      <c r="B6" s="15">
        <v>1</v>
      </c>
      <c r="C6" s="10">
        <v>2</v>
      </c>
      <c r="D6" s="10">
        <v>3</v>
      </c>
      <c r="E6" s="3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3">
        <v>12</v>
      </c>
    </row>
    <row r="7" spans="1:13" ht="84">
      <c r="A7" s="7" t="s">
        <v>393</v>
      </c>
      <c r="B7" s="33" t="s">
        <v>588</v>
      </c>
      <c r="C7" s="32" t="s">
        <v>589</v>
      </c>
      <c r="D7" s="32" t="s">
        <v>342</v>
      </c>
      <c r="E7" s="7" t="s">
        <v>590</v>
      </c>
      <c r="F7" s="32" t="s">
        <v>588</v>
      </c>
      <c r="G7" s="32" t="s">
        <v>589</v>
      </c>
      <c r="H7" s="32" t="s">
        <v>343</v>
      </c>
      <c r="I7" s="32" t="s">
        <v>340</v>
      </c>
      <c r="J7" s="32" t="s">
        <v>341</v>
      </c>
      <c r="K7" s="32" t="s">
        <v>591</v>
      </c>
      <c r="L7" s="56" t="s">
        <v>117</v>
      </c>
      <c r="M7" s="90" t="s">
        <v>590</v>
      </c>
    </row>
    <row r="8" spans="1:13" ht="12">
      <c r="A8" s="8" t="s">
        <v>424</v>
      </c>
      <c r="B8" s="117">
        <v>0</v>
      </c>
      <c r="C8" s="118">
        <v>1</v>
      </c>
      <c r="D8" s="118">
        <v>0</v>
      </c>
      <c r="E8" s="119">
        <v>2</v>
      </c>
      <c r="F8" s="120">
        <v>0</v>
      </c>
      <c r="G8" s="120">
        <v>0</v>
      </c>
      <c r="H8" s="118">
        <v>1</v>
      </c>
      <c r="I8" s="120">
        <v>0</v>
      </c>
      <c r="J8" s="120">
        <v>0</v>
      </c>
      <c r="K8" s="120">
        <v>0</v>
      </c>
      <c r="L8" s="121">
        <v>0</v>
      </c>
      <c r="M8" s="119">
        <v>0</v>
      </c>
    </row>
    <row r="9" spans="1:13" ht="12">
      <c r="A9" s="8" t="s">
        <v>425</v>
      </c>
      <c r="B9" s="117">
        <v>0</v>
      </c>
      <c r="C9" s="118">
        <v>1</v>
      </c>
      <c r="D9" s="118">
        <v>0</v>
      </c>
      <c r="E9" s="119">
        <v>2</v>
      </c>
      <c r="F9" s="118">
        <v>1</v>
      </c>
      <c r="G9" s="120">
        <v>0</v>
      </c>
      <c r="H9" s="118">
        <v>1</v>
      </c>
      <c r="I9" s="120">
        <v>0</v>
      </c>
      <c r="J9" s="120">
        <v>0</v>
      </c>
      <c r="K9" s="120">
        <v>0</v>
      </c>
      <c r="L9" s="118">
        <v>0</v>
      </c>
      <c r="M9" s="119">
        <v>0</v>
      </c>
    </row>
    <row r="10" spans="1:13" ht="12">
      <c r="A10" s="8" t="s">
        <v>394</v>
      </c>
      <c r="B10" s="117">
        <v>0</v>
      </c>
      <c r="C10" s="118">
        <v>1</v>
      </c>
      <c r="D10" s="118">
        <v>0</v>
      </c>
      <c r="E10" s="119">
        <v>2</v>
      </c>
      <c r="F10" s="118">
        <v>1</v>
      </c>
      <c r="G10" s="120">
        <v>0</v>
      </c>
      <c r="H10" s="118">
        <v>1</v>
      </c>
      <c r="I10" s="120">
        <v>0</v>
      </c>
      <c r="J10" s="120">
        <v>0</v>
      </c>
      <c r="K10" s="120">
        <v>0</v>
      </c>
      <c r="L10" s="118">
        <v>0</v>
      </c>
      <c r="M10" s="119">
        <v>0</v>
      </c>
    </row>
    <row r="11" spans="1:13" ht="12">
      <c r="A11" s="8" t="s">
        <v>395</v>
      </c>
      <c r="B11" s="117">
        <v>0</v>
      </c>
      <c r="C11" s="118">
        <v>1</v>
      </c>
      <c r="D11" s="118">
        <v>0</v>
      </c>
      <c r="E11" s="119">
        <v>2</v>
      </c>
      <c r="F11" s="118">
        <v>1</v>
      </c>
      <c r="G11" s="120">
        <v>0</v>
      </c>
      <c r="H11" s="118">
        <v>1</v>
      </c>
      <c r="I11" s="120">
        <v>0</v>
      </c>
      <c r="J11" s="120">
        <v>0</v>
      </c>
      <c r="K11" s="120">
        <v>0</v>
      </c>
      <c r="L11" s="118">
        <v>0</v>
      </c>
      <c r="M11" s="119">
        <v>0</v>
      </c>
    </row>
    <row r="12" spans="1:13" ht="12">
      <c r="A12" s="8" t="s">
        <v>477</v>
      </c>
      <c r="B12" s="117">
        <v>0</v>
      </c>
      <c r="C12" s="118">
        <v>1</v>
      </c>
      <c r="D12" s="118">
        <v>0</v>
      </c>
      <c r="E12" s="119">
        <v>2</v>
      </c>
      <c r="F12" s="118">
        <v>1</v>
      </c>
      <c r="G12" s="120">
        <v>0</v>
      </c>
      <c r="H12" s="118">
        <v>1</v>
      </c>
      <c r="I12" s="120">
        <v>0</v>
      </c>
      <c r="J12" s="120">
        <v>0</v>
      </c>
      <c r="K12" s="120">
        <v>0</v>
      </c>
      <c r="L12" s="118">
        <v>0</v>
      </c>
      <c r="M12" s="119">
        <v>0</v>
      </c>
    </row>
    <row r="13" spans="1:13" ht="12">
      <c r="A13" s="8" t="s">
        <v>478</v>
      </c>
      <c r="B13" s="117">
        <v>0</v>
      </c>
      <c r="C13" s="120">
        <v>1</v>
      </c>
      <c r="D13" s="120">
        <v>0</v>
      </c>
      <c r="E13" s="119">
        <v>5</v>
      </c>
      <c r="F13" s="118">
        <v>1</v>
      </c>
      <c r="G13" s="120">
        <v>0</v>
      </c>
      <c r="H13" s="118">
        <v>1</v>
      </c>
      <c r="I13" s="120">
        <v>0</v>
      </c>
      <c r="J13" s="120">
        <v>0</v>
      </c>
      <c r="K13" s="120">
        <v>0</v>
      </c>
      <c r="L13" s="118">
        <v>0</v>
      </c>
      <c r="M13" s="119">
        <v>0</v>
      </c>
    </row>
    <row r="14" spans="1:13" ht="12">
      <c r="A14" s="8" t="s">
        <v>479</v>
      </c>
      <c r="B14" s="117">
        <v>0</v>
      </c>
      <c r="C14" s="120">
        <v>1</v>
      </c>
      <c r="D14" s="120">
        <v>0</v>
      </c>
      <c r="E14" s="119">
        <v>6</v>
      </c>
      <c r="F14" s="120">
        <v>1</v>
      </c>
      <c r="G14" s="120">
        <v>0</v>
      </c>
      <c r="H14" s="120">
        <v>1</v>
      </c>
      <c r="I14" s="120">
        <v>0</v>
      </c>
      <c r="J14" s="120">
        <v>0</v>
      </c>
      <c r="K14" s="120">
        <v>0</v>
      </c>
      <c r="L14" s="118">
        <v>0</v>
      </c>
      <c r="M14" s="119">
        <v>0</v>
      </c>
    </row>
    <row r="15" spans="1:13" ht="12">
      <c r="A15" s="8" t="s">
        <v>239</v>
      </c>
      <c r="B15" s="117">
        <v>0</v>
      </c>
      <c r="C15" s="120">
        <v>1</v>
      </c>
      <c r="D15" s="120">
        <v>0</v>
      </c>
      <c r="E15" s="119">
        <v>7</v>
      </c>
      <c r="F15" s="120">
        <v>1</v>
      </c>
      <c r="G15" s="120">
        <v>0</v>
      </c>
      <c r="H15" s="120">
        <v>1</v>
      </c>
      <c r="I15" s="120">
        <v>0</v>
      </c>
      <c r="J15" s="120">
        <v>0</v>
      </c>
      <c r="K15" s="120">
        <v>0</v>
      </c>
      <c r="L15" s="118">
        <v>0</v>
      </c>
      <c r="M15" s="119">
        <v>2</v>
      </c>
    </row>
    <row r="16" spans="1:13" ht="12">
      <c r="A16" s="8" t="s">
        <v>240</v>
      </c>
      <c r="B16" s="117">
        <v>0</v>
      </c>
      <c r="C16" s="120">
        <v>1</v>
      </c>
      <c r="D16" s="120">
        <v>0</v>
      </c>
      <c r="E16" s="119">
        <v>7</v>
      </c>
      <c r="F16" s="120">
        <v>1</v>
      </c>
      <c r="G16" s="120">
        <v>0</v>
      </c>
      <c r="H16" s="120">
        <v>1</v>
      </c>
      <c r="I16" s="120">
        <v>0</v>
      </c>
      <c r="J16" s="120">
        <v>0</v>
      </c>
      <c r="K16" s="120">
        <v>0</v>
      </c>
      <c r="L16" s="118">
        <v>0</v>
      </c>
      <c r="M16" s="119">
        <v>2</v>
      </c>
    </row>
    <row r="17" spans="1:13" ht="12">
      <c r="A17" s="8" t="s">
        <v>241</v>
      </c>
      <c r="B17" s="117">
        <v>0</v>
      </c>
      <c r="C17" s="120">
        <v>1</v>
      </c>
      <c r="D17" s="120">
        <v>0</v>
      </c>
      <c r="E17" s="119">
        <v>7</v>
      </c>
      <c r="F17" s="120">
        <v>1</v>
      </c>
      <c r="G17" s="120">
        <v>0</v>
      </c>
      <c r="H17" s="120">
        <v>1</v>
      </c>
      <c r="I17" s="120">
        <v>0</v>
      </c>
      <c r="J17" s="120">
        <v>0</v>
      </c>
      <c r="K17" s="120">
        <v>0</v>
      </c>
      <c r="L17" s="118">
        <v>0</v>
      </c>
      <c r="M17" s="119">
        <v>2</v>
      </c>
    </row>
    <row r="18" spans="1:13" ht="12">
      <c r="A18" s="8" t="s">
        <v>242</v>
      </c>
      <c r="B18" s="117">
        <v>0</v>
      </c>
      <c r="C18" s="120">
        <v>1</v>
      </c>
      <c r="D18" s="120">
        <v>1</v>
      </c>
      <c r="E18" s="119">
        <v>8</v>
      </c>
      <c r="F18" s="120">
        <v>1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  <c r="L18" s="118">
        <v>0</v>
      </c>
      <c r="M18" s="119">
        <v>2</v>
      </c>
    </row>
    <row r="19" spans="1:13" ht="12">
      <c r="A19" s="8" t="s">
        <v>243</v>
      </c>
      <c r="B19" s="117">
        <v>0</v>
      </c>
      <c r="C19" s="120">
        <v>1</v>
      </c>
      <c r="D19" s="120">
        <v>1</v>
      </c>
      <c r="E19" s="119">
        <v>8</v>
      </c>
      <c r="F19" s="120">
        <v>1</v>
      </c>
      <c r="G19" s="120">
        <v>0</v>
      </c>
      <c r="H19" s="120">
        <v>1</v>
      </c>
      <c r="I19" s="120">
        <v>0</v>
      </c>
      <c r="J19" s="120">
        <v>0</v>
      </c>
      <c r="K19" s="120">
        <v>0</v>
      </c>
      <c r="L19" s="118">
        <v>0</v>
      </c>
      <c r="M19" s="119">
        <v>2</v>
      </c>
    </row>
    <row r="20" spans="1:13" ht="12">
      <c r="A20" s="8" t="s">
        <v>528</v>
      </c>
      <c r="B20" s="117">
        <v>0</v>
      </c>
      <c r="C20" s="120">
        <v>1</v>
      </c>
      <c r="D20" s="120">
        <v>1</v>
      </c>
      <c r="E20" s="119">
        <v>9</v>
      </c>
      <c r="F20" s="120">
        <v>2</v>
      </c>
      <c r="G20" s="120">
        <v>0</v>
      </c>
      <c r="H20" s="120">
        <v>1</v>
      </c>
      <c r="I20" s="120">
        <v>0</v>
      </c>
      <c r="J20" s="120">
        <v>0</v>
      </c>
      <c r="K20" s="120">
        <v>0</v>
      </c>
      <c r="L20" s="118">
        <v>0</v>
      </c>
      <c r="M20" s="119">
        <v>2</v>
      </c>
    </row>
    <row r="21" spans="1:13" ht="12">
      <c r="A21" s="8" t="s">
        <v>165</v>
      </c>
      <c r="B21" s="117">
        <v>0</v>
      </c>
      <c r="C21" s="120">
        <v>1</v>
      </c>
      <c r="D21" s="120">
        <v>5</v>
      </c>
      <c r="E21" s="119">
        <v>9</v>
      </c>
      <c r="F21" s="120">
        <v>3</v>
      </c>
      <c r="G21" s="120">
        <v>0</v>
      </c>
      <c r="H21" s="120">
        <v>5</v>
      </c>
      <c r="I21" s="120">
        <v>0</v>
      </c>
      <c r="J21" s="120">
        <v>0</v>
      </c>
      <c r="K21" s="120">
        <v>0</v>
      </c>
      <c r="L21" s="118">
        <v>0</v>
      </c>
      <c r="M21" s="119">
        <v>1</v>
      </c>
    </row>
    <row r="22" spans="1:13" ht="12">
      <c r="A22" s="8" t="s">
        <v>166</v>
      </c>
      <c r="B22" s="117">
        <v>0</v>
      </c>
      <c r="C22" s="120">
        <v>1</v>
      </c>
      <c r="D22" s="120">
        <v>5</v>
      </c>
      <c r="E22" s="119">
        <v>9</v>
      </c>
      <c r="F22" s="120">
        <v>5</v>
      </c>
      <c r="G22" s="120">
        <v>0</v>
      </c>
      <c r="H22" s="120">
        <v>2</v>
      </c>
      <c r="I22" s="120">
        <v>0</v>
      </c>
      <c r="J22" s="120">
        <v>0</v>
      </c>
      <c r="K22" s="120">
        <v>0</v>
      </c>
      <c r="L22" s="118">
        <v>0</v>
      </c>
      <c r="M22" s="119">
        <v>1</v>
      </c>
    </row>
    <row r="23" spans="1:13" ht="12">
      <c r="A23" s="8" t="s">
        <v>167</v>
      </c>
      <c r="B23" s="117">
        <v>0</v>
      </c>
      <c r="C23" s="120">
        <v>1</v>
      </c>
      <c r="D23" s="120">
        <v>5</v>
      </c>
      <c r="E23" s="119">
        <v>9</v>
      </c>
      <c r="F23" s="120">
        <v>5</v>
      </c>
      <c r="G23" s="120">
        <v>0</v>
      </c>
      <c r="H23" s="120">
        <v>2</v>
      </c>
      <c r="I23" s="120">
        <v>0</v>
      </c>
      <c r="J23" s="120">
        <v>0</v>
      </c>
      <c r="K23" s="120">
        <v>0</v>
      </c>
      <c r="L23" s="118">
        <v>0</v>
      </c>
      <c r="M23" s="119">
        <v>1</v>
      </c>
    </row>
    <row r="24" spans="1:13" ht="12">
      <c r="A24" s="8" t="s">
        <v>168</v>
      </c>
      <c r="B24" s="117">
        <v>0</v>
      </c>
      <c r="C24" s="120">
        <v>1</v>
      </c>
      <c r="D24" s="120">
        <v>5</v>
      </c>
      <c r="E24" s="119">
        <v>9</v>
      </c>
      <c r="F24" s="120">
        <v>5</v>
      </c>
      <c r="G24" s="120">
        <v>0</v>
      </c>
      <c r="H24" s="120">
        <v>2</v>
      </c>
      <c r="I24" s="120">
        <v>0</v>
      </c>
      <c r="J24" s="120">
        <v>0</v>
      </c>
      <c r="K24" s="120">
        <v>0</v>
      </c>
      <c r="L24" s="118">
        <v>0</v>
      </c>
      <c r="M24" s="119">
        <v>8</v>
      </c>
    </row>
    <row r="25" spans="1:13" ht="12">
      <c r="A25" s="8" t="s">
        <v>235</v>
      </c>
      <c r="B25" s="117">
        <v>0</v>
      </c>
      <c r="C25" s="120">
        <v>1</v>
      </c>
      <c r="D25" s="120">
        <v>5</v>
      </c>
      <c r="E25" s="119">
        <v>9</v>
      </c>
      <c r="F25" s="120">
        <v>5</v>
      </c>
      <c r="G25" s="120">
        <v>0</v>
      </c>
      <c r="H25" s="120">
        <v>4</v>
      </c>
      <c r="I25" s="120">
        <v>1</v>
      </c>
      <c r="J25" s="120">
        <v>0</v>
      </c>
      <c r="K25" s="120">
        <v>0</v>
      </c>
      <c r="L25" s="120">
        <v>0</v>
      </c>
      <c r="M25" s="3">
        <v>3</v>
      </c>
    </row>
    <row r="26" spans="1:13" ht="12">
      <c r="A26" s="8" t="s">
        <v>236</v>
      </c>
      <c r="B26" s="15">
        <v>0</v>
      </c>
      <c r="C26" s="120">
        <v>1</v>
      </c>
      <c r="D26" s="120">
        <v>3</v>
      </c>
      <c r="E26" s="3">
        <v>0</v>
      </c>
      <c r="F26" s="120">
        <v>5</v>
      </c>
      <c r="G26" s="120">
        <v>1</v>
      </c>
      <c r="H26" s="120">
        <v>7</v>
      </c>
      <c r="I26" s="120">
        <v>3</v>
      </c>
      <c r="J26" s="120">
        <v>1</v>
      </c>
      <c r="K26" s="120">
        <v>0</v>
      </c>
      <c r="L26" s="120">
        <v>0</v>
      </c>
      <c r="M26" s="3">
        <v>4</v>
      </c>
    </row>
    <row r="27" spans="1:13" ht="12">
      <c r="A27" s="8" t="s">
        <v>237</v>
      </c>
      <c r="B27" s="15">
        <v>0</v>
      </c>
      <c r="C27" s="120">
        <v>1</v>
      </c>
      <c r="D27" s="120">
        <v>3</v>
      </c>
      <c r="E27" s="3">
        <v>0</v>
      </c>
      <c r="F27" s="120">
        <v>5</v>
      </c>
      <c r="G27" s="120">
        <v>1</v>
      </c>
      <c r="H27" s="120">
        <v>7</v>
      </c>
      <c r="I27" s="120">
        <v>3</v>
      </c>
      <c r="J27" s="120">
        <v>4</v>
      </c>
      <c r="K27" s="120">
        <v>0</v>
      </c>
      <c r="L27" s="120">
        <v>0</v>
      </c>
      <c r="M27" s="3">
        <v>4</v>
      </c>
    </row>
    <row r="28" spans="1:13" ht="12">
      <c r="A28" s="8" t="s">
        <v>567</v>
      </c>
      <c r="B28" s="15">
        <v>0</v>
      </c>
      <c r="C28" s="120">
        <v>1</v>
      </c>
      <c r="D28" s="120">
        <v>3</v>
      </c>
      <c r="E28" s="3">
        <v>0</v>
      </c>
      <c r="F28" s="120">
        <v>5</v>
      </c>
      <c r="G28" s="120">
        <v>1</v>
      </c>
      <c r="H28" s="120">
        <v>7</v>
      </c>
      <c r="I28" s="120">
        <v>3</v>
      </c>
      <c r="J28" s="120">
        <v>4</v>
      </c>
      <c r="K28" s="120">
        <v>0</v>
      </c>
      <c r="L28" s="120">
        <v>0</v>
      </c>
      <c r="M28" s="3">
        <v>4</v>
      </c>
    </row>
    <row r="29" spans="1:13" ht="12">
      <c r="A29" s="8" t="s">
        <v>568</v>
      </c>
      <c r="B29" s="15">
        <v>0</v>
      </c>
      <c r="C29" s="120">
        <v>1</v>
      </c>
      <c r="D29" s="120">
        <v>3</v>
      </c>
      <c r="E29" s="3">
        <v>0</v>
      </c>
      <c r="F29" s="120">
        <v>5</v>
      </c>
      <c r="G29" s="120">
        <v>1</v>
      </c>
      <c r="H29" s="120">
        <v>7</v>
      </c>
      <c r="I29" s="120">
        <v>3</v>
      </c>
      <c r="J29" s="120">
        <v>4</v>
      </c>
      <c r="K29" s="120">
        <v>0</v>
      </c>
      <c r="L29" s="120">
        <v>0</v>
      </c>
      <c r="M29" s="3">
        <v>4</v>
      </c>
    </row>
  </sheetData>
  <printOptions/>
  <pageMargins left="0.75" right="0.75" top="1" bottom="1" header="0.512" footer="0.512"/>
  <pageSetup fitToHeight="31" fitToWidth="1" orientation="portrait" paperSize="9" scale="61"/>
  <headerFooter alignWithMargins="0">
    <oddHeader>&amp;C&amp;F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B28" sqref="B28:I28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613</v>
      </c>
      <c r="B1" t="s">
        <v>628</v>
      </c>
    </row>
    <row r="2" ht="12">
      <c r="A2" t="s">
        <v>71</v>
      </c>
    </row>
    <row r="4" ht="12">
      <c r="B4" t="s">
        <v>555</v>
      </c>
    </row>
    <row r="5" spans="1:9" ht="12">
      <c r="A5" s="6" t="s">
        <v>392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 s="3">
        <v>8</v>
      </c>
    </row>
    <row r="6" spans="1:9" s="5" customFormat="1" ht="24">
      <c r="A6" s="7" t="s">
        <v>393</v>
      </c>
      <c r="B6" s="31" t="s">
        <v>386</v>
      </c>
      <c r="C6" s="29" t="s">
        <v>610</v>
      </c>
      <c r="D6" s="29" t="s">
        <v>398</v>
      </c>
      <c r="E6" s="29" t="s">
        <v>397</v>
      </c>
      <c r="F6" s="29" t="s">
        <v>432</v>
      </c>
      <c r="G6" s="29" t="s">
        <v>556</v>
      </c>
      <c r="H6" s="32" t="s">
        <v>557</v>
      </c>
      <c r="I6" s="7" t="s">
        <v>399</v>
      </c>
    </row>
    <row r="7" spans="1:9" ht="12">
      <c r="A7" s="8" t="s">
        <v>424</v>
      </c>
      <c r="B7" s="122">
        <v>1</v>
      </c>
      <c r="C7" s="122">
        <v>1</v>
      </c>
      <c r="D7" s="122">
        <v>0</v>
      </c>
      <c r="E7" s="122">
        <v>0</v>
      </c>
      <c r="F7" s="122">
        <v>0</v>
      </c>
      <c r="G7" s="122">
        <v>4</v>
      </c>
      <c r="H7" s="122">
        <v>0</v>
      </c>
      <c r="I7" s="123">
        <v>0</v>
      </c>
    </row>
    <row r="8" spans="1:9" ht="12">
      <c r="A8" s="8" t="s">
        <v>425</v>
      </c>
      <c r="B8" s="122">
        <v>1</v>
      </c>
      <c r="C8" s="122">
        <v>1</v>
      </c>
      <c r="D8" s="122">
        <v>0</v>
      </c>
      <c r="E8" s="122">
        <v>0</v>
      </c>
      <c r="F8" s="122">
        <v>0</v>
      </c>
      <c r="G8" s="122">
        <v>4</v>
      </c>
      <c r="H8" s="122">
        <v>0</v>
      </c>
      <c r="I8" s="123">
        <v>0</v>
      </c>
    </row>
    <row r="9" spans="1:9" ht="12">
      <c r="A9" s="8" t="s">
        <v>394</v>
      </c>
      <c r="B9" s="122">
        <v>1</v>
      </c>
      <c r="C9" s="122">
        <v>1</v>
      </c>
      <c r="D9" s="122">
        <v>0</v>
      </c>
      <c r="E9" s="122">
        <v>0</v>
      </c>
      <c r="F9" s="122">
        <v>0</v>
      </c>
      <c r="G9" s="122">
        <v>4</v>
      </c>
      <c r="H9" s="122">
        <v>0</v>
      </c>
      <c r="I9" s="123">
        <v>0</v>
      </c>
    </row>
    <row r="10" spans="1:9" ht="12">
      <c r="A10" s="8" t="s">
        <v>395</v>
      </c>
      <c r="B10" s="122">
        <v>1</v>
      </c>
      <c r="C10" s="122">
        <v>1</v>
      </c>
      <c r="D10" s="122">
        <v>0</v>
      </c>
      <c r="E10" s="122">
        <v>0</v>
      </c>
      <c r="F10" s="122">
        <v>0</v>
      </c>
      <c r="G10" s="122">
        <v>4</v>
      </c>
      <c r="H10" s="122">
        <v>0</v>
      </c>
      <c r="I10" s="123">
        <v>0</v>
      </c>
    </row>
    <row r="11" spans="1:9" ht="12">
      <c r="A11" s="8" t="s">
        <v>477</v>
      </c>
      <c r="B11" s="122">
        <v>1</v>
      </c>
      <c r="C11" s="122">
        <v>1</v>
      </c>
      <c r="D11" s="122">
        <v>0</v>
      </c>
      <c r="E11" s="122">
        <v>0</v>
      </c>
      <c r="F11" s="122">
        <v>0</v>
      </c>
      <c r="G11" s="122">
        <v>4</v>
      </c>
      <c r="H11" s="122">
        <v>0</v>
      </c>
      <c r="I11" s="123">
        <v>0</v>
      </c>
    </row>
    <row r="12" spans="1:9" ht="12">
      <c r="A12" s="8" t="s">
        <v>478</v>
      </c>
      <c r="B12" s="122">
        <v>1</v>
      </c>
      <c r="C12" s="122">
        <v>1</v>
      </c>
      <c r="D12" s="122">
        <v>0</v>
      </c>
      <c r="E12" s="122">
        <v>0</v>
      </c>
      <c r="F12" s="122">
        <v>0</v>
      </c>
      <c r="G12" s="122">
        <v>4</v>
      </c>
      <c r="H12" s="122">
        <v>0</v>
      </c>
      <c r="I12" s="123">
        <v>0</v>
      </c>
    </row>
    <row r="13" spans="1:9" ht="12">
      <c r="A13" s="8" t="s">
        <v>479</v>
      </c>
      <c r="B13" s="122">
        <v>1</v>
      </c>
      <c r="C13" s="122">
        <v>1</v>
      </c>
      <c r="D13" s="122">
        <v>0</v>
      </c>
      <c r="E13" s="122">
        <v>0</v>
      </c>
      <c r="F13" s="122">
        <v>0</v>
      </c>
      <c r="G13" s="122">
        <v>3</v>
      </c>
      <c r="H13" s="122">
        <v>0</v>
      </c>
      <c r="I13" s="123">
        <v>0</v>
      </c>
    </row>
    <row r="14" spans="1:9" ht="12">
      <c r="A14" s="8" t="s">
        <v>239</v>
      </c>
      <c r="B14" s="122">
        <v>1</v>
      </c>
      <c r="C14" s="122">
        <v>1</v>
      </c>
      <c r="D14" s="122">
        <v>0</v>
      </c>
      <c r="E14" s="122">
        <v>0</v>
      </c>
      <c r="F14" s="122">
        <v>0</v>
      </c>
      <c r="G14" s="122">
        <v>3</v>
      </c>
      <c r="H14" s="122">
        <v>0</v>
      </c>
      <c r="I14" s="123">
        <v>0</v>
      </c>
    </row>
    <row r="15" spans="1:9" ht="12">
      <c r="A15" s="8" t="s">
        <v>240</v>
      </c>
      <c r="B15" s="122">
        <v>1</v>
      </c>
      <c r="C15" s="122">
        <v>1</v>
      </c>
      <c r="D15" s="122">
        <v>0</v>
      </c>
      <c r="E15" s="122">
        <v>0</v>
      </c>
      <c r="F15" s="122">
        <v>0</v>
      </c>
      <c r="G15" s="122">
        <v>4</v>
      </c>
      <c r="H15" s="122">
        <v>0</v>
      </c>
      <c r="I15" s="123">
        <v>0</v>
      </c>
    </row>
    <row r="16" spans="1:9" ht="12">
      <c r="A16" s="8" t="s">
        <v>241</v>
      </c>
      <c r="B16" s="122">
        <v>1</v>
      </c>
      <c r="C16" s="122">
        <v>1</v>
      </c>
      <c r="D16" s="122">
        <v>0</v>
      </c>
      <c r="E16" s="122">
        <v>0</v>
      </c>
      <c r="F16" s="122">
        <v>0</v>
      </c>
      <c r="G16" s="122">
        <v>3</v>
      </c>
      <c r="H16" s="122">
        <v>0</v>
      </c>
      <c r="I16" s="123">
        <v>1</v>
      </c>
    </row>
    <row r="17" spans="1:9" ht="12">
      <c r="A17" s="8" t="s">
        <v>242</v>
      </c>
      <c r="B17" s="122">
        <v>2</v>
      </c>
      <c r="C17" s="122">
        <v>1</v>
      </c>
      <c r="D17" s="122">
        <v>0</v>
      </c>
      <c r="E17" s="122">
        <v>0</v>
      </c>
      <c r="F17" s="122">
        <v>0</v>
      </c>
      <c r="G17" s="122">
        <v>3</v>
      </c>
      <c r="H17" s="122">
        <v>0</v>
      </c>
      <c r="I17" s="123">
        <v>2</v>
      </c>
    </row>
    <row r="18" spans="1:9" ht="12">
      <c r="A18" s="8" t="s">
        <v>243</v>
      </c>
      <c r="B18" s="122">
        <v>2</v>
      </c>
      <c r="C18" s="122">
        <v>1</v>
      </c>
      <c r="D18" s="122">
        <v>0</v>
      </c>
      <c r="E18" s="122">
        <v>0</v>
      </c>
      <c r="F18" s="122">
        <v>0</v>
      </c>
      <c r="G18" s="122">
        <v>3</v>
      </c>
      <c r="H18" s="122">
        <v>0</v>
      </c>
      <c r="I18" s="123">
        <v>2</v>
      </c>
    </row>
    <row r="19" spans="1:9" ht="12">
      <c r="A19" s="8" t="s">
        <v>528</v>
      </c>
      <c r="B19" s="122">
        <v>2</v>
      </c>
      <c r="C19" s="122">
        <v>1</v>
      </c>
      <c r="D19" s="122">
        <v>0</v>
      </c>
      <c r="E19" s="122">
        <v>0</v>
      </c>
      <c r="F19" s="122">
        <v>0</v>
      </c>
      <c r="G19" s="122">
        <v>3</v>
      </c>
      <c r="H19" s="122">
        <v>0</v>
      </c>
      <c r="I19" s="123">
        <v>2</v>
      </c>
    </row>
    <row r="20" spans="1:9" ht="12">
      <c r="A20" s="8" t="s">
        <v>165</v>
      </c>
      <c r="B20" s="122">
        <v>2</v>
      </c>
      <c r="C20" s="122">
        <v>1</v>
      </c>
      <c r="D20" s="122">
        <v>0</v>
      </c>
      <c r="E20" s="122">
        <v>0</v>
      </c>
      <c r="F20" s="122">
        <v>0</v>
      </c>
      <c r="G20" s="122">
        <v>3</v>
      </c>
      <c r="H20" s="122">
        <v>0</v>
      </c>
      <c r="I20" s="123">
        <v>2</v>
      </c>
    </row>
    <row r="21" spans="1:9" ht="12">
      <c r="A21" s="8" t="s">
        <v>166</v>
      </c>
      <c r="B21" s="122">
        <v>2</v>
      </c>
      <c r="C21" s="122">
        <v>1</v>
      </c>
      <c r="D21" s="122">
        <v>0</v>
      </c>
      <c r="E21" s="122">
        <v>0</v>
      </c>
      <c r="F21" s="122">
        <v>0</v>
      </c>
      <c r="G21" s="122">
        <v>4</v>
      </c>
      <c r="H21" s="122">
        <v>0</v>
      </c>
      <c r="I21" s="123">
        <v>0</v>
      </c>
    </row>
    <row r="22" spans="1:9" ht="12">
      <c r="A22" s="8" t="s">
        <v>167</v>
      </c>
      <c r="B22" s="122">
        <v>2</v>
      </c>
      <c r="C22" s="122">
        <v>1</v>
      </c>
      <c r="D22" s="122">
        <v>0</v>
      </c>
      <c r="E22" s="122">
        <v>0</v>
      </c>
      <c r="F22" s="122">
        <v>0</v>
      </c>
      <c r="G22" s="122">
        <v>2</v>
      </c>
      <c r="H22" s="122">
        <v>0</v>
      </c>
      <c r="I22" s="123">
        <v>0</v>
      </c>
    </row>
    <row r="23" spans="1:9" ht="12">
      <c r="A23" s="8" t="s">
        <v>168</v>
      </c>
      <c r="B23" s="122">
        <v>2</v>
      </c>
      <c r="C23" s="122">
        <v>1</v>
      </c>
      <c r="D23" s="122">
        <v>0</v>
      </c>
      <c r="E23" s="122">
        <v>0</v>
      </c>
      <c r="F23" s="122">
        <v>0</v>
      </c>
      <c r="G23" s="122">
        <v>2</v>
      </c>
      <c r="H23" s="122">
        <v>0</v>
      </c>
      <c r="I23" s="123">
        <v>0</v>
      </c>
    </row>
    <row r="24" spans="1:9" ht="12">
      <c r="A24" s="8" t="s">
        <v>235</v>
      </c>
      <c r="B24" s="122">
        <v>2</v>
      </c>
      <c r="C24" s="122">
        <v>1</v>
      </c>
      <c r="D24" s="122">
        <v>0</v>
      </c>
      <c r="E24" s="122">
        <v>0</v>
      </c>
      <c r="F24" s="122">
        <v>0</v>
      </c>
      <c r="G24" s="122">
        <v>2</v>
      </c>
      <c r="H24" s="122">
        <v>0</v>
      </c>
      <c r="I24" s="123">
        <v>0</v>
      </c>
    </row>
    <row r="25" spans="1:9" ht="12">
      <c r="A25" s="8" t="s">
        <v>236</v>
      </c>
      <c r="B25" s="122">
        <v>0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3">
        <v>0</v>
      </c>
    </row>
    <row r="26" spans="1:9" ht="12">
      <c r="A26" s="8" t="s">
        <v>237</v>
      </c>
      <c r="B26" s="122">
        <v>0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3">
        <v>0</v>
      </c>
    </row>
    <row r="27" spans="1:9" ht="12">
      <c r="A27" s="8" t="s">
        <v>567</v>
      </c>
      <c r="B27" s="122">
        <v>0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3">
        <v>0</v>
      </c>
    </row>
    <row r="28" spans="1:9" ht="12">
      <c r="A28" s="8" t="s">
        <v>568</v>
      </c>
      <c r="B28" s="122">
        <v>0</v>
      </c>
      <c r="C28" s="122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3">
        <v>0</v>
      </c>
    </row>
  </sheetData>
  <printOptions gridLines="1"/>
  <pageMargins left="0.78" right="0.78" top="1" bottom="1" header="0.512" footer="0.512"/>
  <pageSetup fitToHeight="26" fitToWidth="1" orientation="portrait" paperSize="9" scale="80"/>
  <headerFooter alignWithMargins="0">
    <oddHeader>&amp;C&amp;F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2004-05-11T03:06:11Z</cp:lastPrinted>
  <dcterms:created xsi:type="dcterms:W3CDTF">2001-11-02T09:46:42Z</dcterms:created>
  <dcterms:modified xsi:type="dcterms:W3CDTF">2004-12-06T13:25:25Z</dcterms:modified>
  <cp:category/>
  <cp:version/>
  <cp:contentType/>
  <cp:contentStatus/>
</cp:coreProperties>
</file>