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0" yWindow="1120" windowWidth="13660" windowHeight="10700" tabRatio="825" activeTab="1"/>
  </bookViews>
  <sheets>
    <sheet name="Introduction" sheetId="1" r:id="rId1"/>
    <sheet name="Pipeline" sheetId="2" r:id="rId2"/>
    <sheet name="Categories" sheetId="3" r:id="rId3"/>
    <sheet name="forB5B6" sheetId="4" r:id="rId4"/>
    <sheet name="forB6" sheetId="5" r:id="rId5"/>
    <sheet name="HOLD" sheetId="6" r:id="rId6"/>
    <sheet name="SPARE" sheetId="7" r:id="rId7"/>
    <sheet name="FAIL" sheetId="8" r:id="rId8"/>
    <sheet name="REWORK" sheetId="9" r:id="rId9"/>
    <sheet name="Scurves" sheetId="10" r:id="rId10"/>
    <sheet name="ASICstuffing" sheetId="11" r:id="rId11"/>
    <sheet name="ASICdefects" sheetId="12" r:id="rId12"/>
    <sheet name="ASICyield" sheetId="13" r:id="rId13"/>
    <sheet name="Inventory" sheetId="14" r:id="rId14"/>
    <sheet name="Location" sheetId="15" r:id="rId15"/>
  </sheets>
  <definedNames>
    <definedName name="_xlnm.Print_Area" localSheetId="11">'ASICdefects'!$A$1:$Q$26</definedName>
    <definedName name="_xlnm.Print_Area" localSheetId="10">'ASICstuffing'!$A$1:$I$26</definedName>
    <definedName name="_xlnm.Print_Area" localSheetId="12">'ASICyield'!$A$1:$G$26</definedName>
    <definedName name="_xlnm.Print_Area" localSheetId="2">'Categories'!$A$1:$AD$26</definedName>
    <definedName name="_xlnm.Print_Area" localSheetId="7">'FAIL'!$A$1:$M$27</definedName>
    <definedName name="_xlnm.Print_Area" localSheetId="3">'forB5B6'!$A$1:$O$27</definedName>
    <definedName name="_xlnm.Print_Area" localSheetId="4">'forB6'!$A$1:$O$27</definedName>
    <definedName name="_xlnm.Print_Area" localSheetId="5">'HOLD'!$A$1:$J$27</definedName>
    <definedName name="_xlnm.Print_Area" localSheetId="0">'Introduction'!$A:$N</definedName>
    <definedName name="_xlnm.Print_Area" localSheetId="13">'Inventory'!$A$1:$U$25</definedName>
    <definedName name="_xlnm.Print_Area" localSheetId="14">'Location'!$A:$P</definedName>
    <definedName name="_xlnm.Print_Area" localSheetId="1">'Pipeline'!$A$1:$J$27</definedName>
    <definedName name="_xlnm.Print_Area" localSheetId="8">'REWORK'!$A$1:$I$26</definedName>
    <definedName name="_xlnm.Print_Area" localSheetId="9">'Scurves'!$A$1:$G$27</definedName>
    <definedName name="_xlnm.Print_Area" localSheetId="6">'SPARE'!$A$1:$J$28</definedName>
    <definedName name="_xlnm.Print_Titles" localSheetId="14">'Location'!$1:$4</definedName>
  </definedNames>
  <calcPr fullCalcOnLoad="1"/>
</workbook>
</file>

<file path=xl/sharedStrings.xml><?xml version="1.0" encoding="utf-8"?>
<sst xmlns="http://schemas.openxmlformats.org/spreadsheetml/2006/main" count="7676" uniqueCount="1695">
  <si>
    <t xml:space="preserve">      Token problem</t>
  </si>
  <si>
    <t xml:space="preserve"> Bad Current Behaviour 1 abnormal sensor, afterbonding IV slightly irregular</t>
  </si>
  <si>
    <t xml:space="preserve"> MD&gt;350 Conditions very well</t>
  </si>
  <si>
    <t>Good IV   possibly erroneous hi meas</t>
  </si>
  <si>
    <t xml:space="preserve"> Bad Current Behaviour remeasured:  1 ohmic sensor, conditions--RELEASE</t>
  </si>
  <si>
    <t xml:space="preserve">   No MD:  I&gt;4ua @350… but does condition…</t>
  </si>
  <si>
    <t xml:space="preserve"> MD&gt;350    Chip M0 TOKEN minimum Vdd 3.80 Chip E13 RTOKEN minimum Vdd 3.80</t>
  </si>
  <si>
    <t xml:space="preserve"> MD&gt;350 MD: Onset 375, t(1/e) = 1.25 hrs</t>
  </si>
  <si>
    <t xml:space="preserve"> 300&lt;MD&lt;350 MD: @330, t(1/e)=1.5 min</t>
  </si>
  <si>
    <t xml:space="preserve"> MD&gt;350 noisy MDM curve</t>
  </si>
  <si>
    <t xml:space="preserve"> 300&lt;MD&lt;350 MD: @320, t(1/e)=4 min</t>
  </si>
  <si>
    <t>Good IV   1 abnormal sensor, MD disappeared in 8 sec wait</t>
  </si>
  <si>
    <t>Very good IV   Backside sensors both noisy</t>
  </si>
  <si>
    <t xml:space="preserve">   No MD: &gt;4@350;&gt;4 after MDM, very noisy MDM</t>
  </si>
  <si>
    <t xml:space="preserve"> MD&gt;350 1 sensor conditions 1 min</t>
  </si>
  <si>
    <t>Good IV   1 abnormal sensor conditions well</t>
  </si>
  <si>
    <t xml:space="preserve"> MD&gt;350 1 MD sensor conditions in 1 min</t>
  </si>
  <si>
    <t xml:space="preserve">   No MD: &gt;4 ua@350;&gt;6 hr MDM;&gt;4 after MDM</t>
  </si>
  <si>
    <t xml:space="preserve"> MD&gt;350 Retested OK-earlier error in setup</t>
  </si>
  <si>
    <t xml:space="preserve"> MD&gt;350 1 sensor MD@375 conditions 2.5 min</t>
  </si>
  <si>
    <t xml:space="preserve"> Bad Current Behaviour below 1 ua, abnormal IV</t>
  </si>
  <si>
    <t>Good IV   8 sec wait needed to kill MD</t>
  </si>
  <si>
    <t xml:space="preserve"> Bad Current Behaviour No MD: &lt;4 ua @ 500, slight MD</t>
  </si>
  <si>
    <t xml:space="preserve"> Bad Current Behaviour   Bad visual features </t>
  </si>
  <si>
    <t>Good IV   1 sensor conditions well</t>
  </si>
  <si>
    <t xml:space="preserve"> MD&gt;350 3 sensors w MD, conditioned well  RELEASE 3/29/04</t>
  </si>
  <si>
    <t xml:space="preserve">   No MD: I(350)&lt;4ua&lt;I(500)  1/e conditions quickly</t>
  </si>
  <si>
    <t>Good IV   1 ohmic sensor</t>
  </si>
  <si>
    <t xml:space="preserve">      TOKEN Problem</t>
  </si>
  <si>
    <t>Good IV   8 sec wait reqd, MD @ 500 for 1 sec</t>
  </si>
  <si>
    <t>Good IV   Metrology fail;  retest 5/10/04</t>
  </si>
  <si>
    <t xml:space="preserve">   No MD: &gt;4@350;noisy MDM</t>
  </si>
  <si>
    <t xml:space="preserve"> MD&gt;350 MD: @450, t(1/e)=2min, noisy MDM</t>
  </si>
  <si>
    <t>shipped to Oxford 12-May-04</t>
  </si>
  <si>
    <t xml:space="preserve">   No MD: &gt;4@350; &gt;6hrs decay;&gt;4after MDM</t>
  </si>
  <si>
    <t>Good IV   8 sec wait needed</t>
  </si>
  <si>
    <t xml:space="preserve"> MD&gt;350 Mech HOLD, took two 8-sec IV runs to get I below 1 ua</t>
  </si>
  <si>
    <t>Good IV   8 sec wait killed MD</t>
  </si>
  <si>
    <t>Very good IV   12 hr test-normal</t>
  </si>
  <si>
    <t>Very good IV   HOLD for Rework</t>
  </si>
  <si>
    <t xml:space="preserve"> Bad Current Behaviour 2 sensors w abnormal IV</t>
  </si>
  <si>
    <t xml:space="preserve"> Bad Current Behaviour   Preseries sensors </t>
  </si>
  <si>
    <t>Very good IV   8 sec IV killed MD</t>
  </si>
  <si>
    <t xml:space="preserve"> MD&gt;350 slight MD, pass on 8 sec</t>
  </si>
  <si>
    <t xml:space="preserve">      defective chip E5 - negative offset</t>
  </si>
  <si>
    <t xml:space="preserve"> MD&gt;350 still shows MD after 12 hrs</t>
  </si>
  <si>
    <t xml:space="preserve"> MD&gt;350 MD: @375, &lt;1ua. (2ua@1secdelay, .7@8sec)</t>
  </si>
  <si>
    <t xml:space="preserve">diff T1-T2&gt;=2     Preseries sensors </t>
  </si>
  <si>
    <t xml:space="preserve"> MD&gt;350 MD: onset 425, conditions 15 min</t>
  </si>
  <si>
    <t>Good IV   1 abnormal sensor, conditions ~OK</t>
  </si>
  <si>
    <t xml:space="preserve"> Bad Current Behaviour No MD: &lt;4ua @ 500 (one early IV meas had MD)</t>
  </si>
  <si>
    <t xml:space="preserve"> MD&gt;350 8 sec IV killed most MD</t>
  </si>
  <si>
    <t>shipped to Oxford 26-May-04</t>
  </si>
  <si>
    <t xml:space="preserve"> Bad Current Behaviour No MD: &lt;4 @ 500</t>
  </si>
  <si>
    <t xml:space="preserve"> MD&gt;350 MD: Onset 370, t(1/e) = 0.5 hr</t>
  </si>
  <si>
    <t xml:space="preserve"> MD&gt;350 T1 5min; thermistors ng</t>
  </si>
  <si>
    <t xml:space="preserve"> Bad Current Behaviour No MD:  I(500)&lt;4ua, noisy MDM</t>
  </si>
  <si>
    <t>23/01/2004</t>
  </si>
  <si>
    <t xml:space="preserve">      M8 10 consec. noisy channels sdf40 doesn't  cure</t>
  </si>
  <si>
    <t xml:space="preserve"> MD&gt;350 21 ua at 450 V pre MDM</t>
  </si>
  <si>
    <t xml:space="preserve">      S1 TOKEN min VDD=3.6</t>
  </si>
  <si>
    <t>shipped to Oxford 17-June-04</t>
  </si>
  <si>
    <t xml:space="preserve"> Bad Current Behaviour No MD: &lt;4 ua @ 500</t>
  </si>
  <si>
    <t xml:space="preserve"> Bad Current Behaviour 2 bad sensors</t>
  </si>
  <si>
    <t xml:space="preserve">     Preseries sensors Chip M0 TOKEN minimum Vdd 3.60 Chip E13 RTOKEN minimum Vdd 3.60</t>
  </si>
  <si>
    <t>29/01/2004</t>
  </si>
  <si>
    <t>no module</t>
  </si>
  <si>
    <t xml:space="preserve">   MD: I(500)&gt;4ua after MDM. 3 bad sensors, MDM decreases MD onset voltage</t>
  </si>
  <si>
    <t xml:space="preserve"> MD&gt;350 conditions well</t>
  </si>
  <si>
    <t xml:space="preserve"> 300&lt;MD&lt;350 MD: @300, t(1/e)=35min, slow decay</t>
  </si>
  <si>
    <t xml:space="preserve"> MD&gt;350 MD @ 425, I(500) &lt; 1ua no MDM needed</t>
  </si>
  <si>
    <t>Very good IV   one sensor data missing, entry from logbook</t>
  </si>
  <si>
    <t xml:space="preserve">   MD: @360, t(1/e) 50 sec,BUT I(500)&gt;1ua post MDM</t>
  </si>
  <si>
    <t>Very good IV   released for hybrid attachment… SPARE</t>
  </si>
  <si>
    <t>Very good IV   remeasured perfectly OK-- RELEASE</t>
  </si>
  <si>
    <t xml:space="preserve"> MD&gt;350 MD: @ 400, t(1/e)=30min, MDM a bit noisy</t>
  </si>
  <si>
    <t xml:space="preserve"> MD&gt;350   Bad visual features </t>
  </si>
  <si>
    <t xml:space="preserve"> MD&gt;350 MD: @420, t(1/e) = 1 min.</t>
  </si>
  <si>
    <t xml:space="preserve"> MD&gt;350    TOKEN Problem</t>
  </si>
  <si>
    <t xml:space="preserve"> MD&gt;350 MD: @375, 40 min to I(1/e) - originally SB SPARE!</t>
  </si>
  <si>
    <t xml:space="preserve">   MD: @250V, t(1/e)=20min, noisy MDM</t>
  </si>
  <si>
    <t>Good IV   slightly higher slope, I low, borderline IV={0,1}</t>
  </si>
  <si>
    <t xml:space="preserve"> 300&lt;MD&lt;350 MD: @330, t(1/e)=30min, slow decay</t>
  </si>
  <si>
    <t xml:space="preserve"> MD&gt;350 MD: @430V, 1/e time 20 min</t>
  </si>
  <si>
    <t xml:space="preserve">   MD: @260, t(1/e)=(1.3 to 2.7 hrs)</t>
  </si>
  <si>
    <t>Very good IV   afterbonding.iv file belongs to P144</t>
  </si>
  <si>
    <t>Good IV   One bad sensor, seems to condition, LOGBOOK 9/15/03 indicates conditioning problems</t>
  </si>
  <si>
    <t xml:space="preserve"> Bad Current Behaviour No MD: &gt;4@350;&gt;4 after MDM:::remeas 7/16/04-I&lt;4ua@500!</t>
  </si>
  <si>
    <t>Good IV   one sensor w unusual IV</t>
  </si>
  <si>
    <t>Very good IV   8sec IV killed MD</t>
  </si>
  <si>
    <t xml:space="preserve"> Bad Current Behaviour Both: &lt;4ua@500, one meas showed MD (@425)</t>
  </si>
  <si>
    <t xml:space="preserve"> MD&gt;350 good conditioning curve</t>
  </si>
  <si>
    <t>20/01/2004</t>
  </si>
  <si>
    <t xml:space="preserve"> MD&gt;350 Long decay from bonding, not sensors</t>
  </si>
  <si>
    <t xml:space="preserve"> Bad Current Behaviour Bad initial IV ??</t>
  </si>
  <si>
    <t>Good IV   8 sec eliminated slight MD</t>
  </si>
  <si>
    <t>Good IV   early IV 21 ua sens 4</t>
  </si>
  <si>
    <t xml:space="preserve"> MD&gt;350 0.1 ua MD</t>
  </si>
  <si>
    <t xml:space="preserve"> Bad Current Behaviour No MD: &lt;4 @ 500 (1 sensor had MD, onset 425)</t>
  </si>
  <si>
    <t xml:space="preserve">   Both (MD dominant): 1&lt;t&lt;6 hrs; unusual MDM shape</t>
  </si>
  <si>
    <t>Good IV   sensor lkge high</t>
  </si>
  <si>
    <t xml:space="preserve"> Bad Current Behaviour No MD: &lt;4ua @ 500</t>
  </si>
  <si>
    <t>Good IV   ohmic IV curve</t>
  </si>
  <si>
    <t xml:space="preserve"> MD&gt;350 rapid drop in 1st 6 min</t>
  </si>
  <si>
    <t>Good IV   8 sec wait eliminated MD</t>
  </si>
  <si>
    <t xml:space="preserve">Good IV   8 sec wait </t>
  </si>
  <si>
    <t xml:space="preserve"> MD&gt;350 very well behaved</t>
  </si>
  <si>
    <t xml:space="preserve"> MD&gt;350 1 sensor conditions</t>
  </si>
  <si>
    <t xml:space="preserve">   MD (onset 200V): &gt;6 hrs MDM; &gt;4 after MDM</t>
  </si>
  <si>
    <t xml:space="preserve">      defective chip:negative offset</t>
  </si>
  <si>
    <t xml:space="preserve"> MD&gt;350 MD: @450 t(1/e)=8min, noisy MDM </t>
  </si>
  <si>
    <t xml:space="preserve"> MD&gt;350 MD: @475, 8sec wait dropped I(500) from 2.4ua to .75ua</t>
  </si>
  <si>
    <t xml:space="preserve"> Bad Current Behaviour 1 ohmic sensor</t>
  </si>
  <si>
    <t xml:space="preserve"> MD&gt;350 compound MDM slope from different sensors</t>
  </si>
  <si>
    <t xml:space="preserve">FAIL BB damaged   </t>
  </si>
  <si>
    <t xml:space="preserve">FAIL gross mech error   </t>
  </si>
  <si>
    <t xml:space="preserve">FAIL  &gt;14 consecutive bad channels   </t>
  </si>
  <si>
    <t xml:space="preserve">  SPARE others glue</t>
  </si>
  <si>
    <t xml:space="preserve">  SPARE Abnormally long current decay, &gt;1hr </t>
  </si>
  <si>
    <t xml:space="preserve">FAIL ASICs nonreplaceable mustard error  </t>
  </si>
  <si>
    <t xml:space="preserve">FAIL abnormal leakage I SD problem S11 replaced - IV FAILS  </t>
  </si>
  <si>
    <t xml:space="preserve">  SPARE others Spot on detector</t>
  </si>
  <si>
    <t xml:space="preserve">FAIL ASICs nonreplaceable module not responding  </t>
  </si>
  <si>
    <t xml:space="preserve">  SPARE others Glue</t>
  </si>
  <si>
    <t xml:space="preserve">  SPARE others GLUE</t>
  </si>
  <si>
    <t xml:space="preserve">  SPARE others Glue leak top side-operator error, procedure changed</t>
  </si>
  <si>
    <t xml:space="preserve">  SPARE others Scratch</t>
  </si>
  <si>
    <t xml:space="preserve">  SPARE others Cleaned, but OK for SPARE</t>
  </si>
  <si>
    <t>OK electrically but SPARE  metrology</t>
  </si>
  <si>
    <t>SPARE -  sensor chip</t>
  </si>
  <si>
    <t>SPARE - IV</t>
  </si>
  <si>
    <t>SPARE - E5 negative offset</t>
  </si>
  <si>
    <t>SPARE - sensor chip - M0 LGS ISH=20</t>
  </si>
  <si>
    <t>SPARE - M8 10consecutive noisy channels</t>
  </si>
  <si>
    <t>SPARE -IV</t>
  </si>
  <si>
    <t>SPARE - Glue</t>
  </si>
  <si>
    <t>SPARE - S03 negative offset</t>
  </si>
  <si>
    <t>SPARE - Spot on detector</t>
  </si>
  <si>
    <t>SPARE noisy channels - OK with edge detect ON</t>
  </si>
  <si>
    <t>SPARE - E13 negative offset</t>
  </si>
  <si>
    <t>SPARE - metrology</t>
  </si>
  <si>
    <t>SPARE - scratch</t>
  </si>
  <si>
    <t>SPARE - IV  - E13 LGS OK with ISH=20</t>
  </si>
  <si>
    <t>SPARE - cleaned for condensation</t>
  </si>
  <si>
    <t>small wiggles - last thr = .04</t>
  </si>
  <si>
    <t>OK - 10 defects</t>
  </si>
  <si>
    <t>wiggles - link 0, chip 0</t>
  </si>
  <si>
    <t>small wiggles - last thr = .3</t>
  </si>
  <si>
    <t>OK - SDF=0.4 and ISH=20 for M0</t>
  </si>
  <si>
    <t>wiggles -last thr = -.1</t>
  </si>
  <si>
    <t>wiggles -last thr = .2</t>
  </si>
  <si>
    <t>small wiggles - last thr = .24</t>
  </si>
  <si>
    <t>OK - token problem</t>
  </si>
  <si>
    <t>small wiggles - last thr = -.13</t>
  </si>
  <si>
    <t>Ok - 9 defects</t>
  </si>
  <si>
    <t>OK - 5 defects</t>
  </si>
  <si>
    <t>small wiggles - last thr = -.06</t>
  </si>
  <si>
    <t>large wiggles - last thr = .14</t>
  </si>
  <si>
    <t xml:space="preserve">      M0, M8 noisy channels more than 30 noisy channels</t>
  </si>
  <si>
    <t>Good IV   1 MD sensor</t>
  </si>
  <si>
    <t xml:space="preserve">   No MD:  I(350) ~ 4 ua; Noisy MDM</t>
  </si>
  <si>
    <t>Good IV   1 ohmic sensor (very slightly)</t>
  </si>
  <si>
    <t xml:space="preserve"> Bad Current Behaviour 1 irregular sensor, fair conditioning</t>
  </si>
  <si>
    <t>Good IV   1 irregular sensor, fair conditioning</t>
  </si>
  <si>
    <t>Good IV   2 MD sensors, condition OK</t>
  </si>
  <si>
    <t xml:space="preserve"> MD&gt;350 1 MD sensor, conditions OK</t>
  </si>
  <si>
    <t>Very good IV   1 ohmic sensor</t>
  </si>
  <si>
    <t xml:space="preserve">diff T1-T2&gt;=2   I(500V)&gt;4uA - no MD  </t>
  </si>
  <si>
    <t>Good IV   remeasured perfectly OK-- RELEASE</t>
  </si>
  <si>
    <t xml:space="preserve">      token problem</t>
  </si>
  <si>
    <t xml:space="preserve"> MD&gt;350 1 sensor w MD, conditions OK</t>
  </si>
  <si>
    <t>Good IV   2 sensors MD 475, condition quickly</t>
  </si>
  <si>
    <t xml:space="preserve"> Bad Current Behaviour No MD:  &lt;4 ua @ 500V</t>
  </si>
  <si>
    <t>Very good IV   Replacing hybrid</t>
  </si>
  <si>
    <t xml:space="preserve"> MD&gt;350 1 sensor slight MD</t>
  </si>
  <si>
    <t>05.18/2004</t>
  </si>
  <si>
    <t xml:space="preserve">      defective chips: negative offset</t>
  </si>
  <si>
    <t xml:space="preserve">   No MD: 350&lt;4ua&lt;500</t>
  </si>
  <si>
    <t xml:space="preserve"> Bad Current Behaviour 2 abnormal sensors</t>
  </si>
  <si>
    <t xml:space="preserve"> MD&gt;350 MD: onset 425, conditions quickly</t>
  </si>
  <si>
    <t xml:space="preserve"> Bad Current Behaviour No MD: &lt;4ua @ 500, almost IVScore 1</t>
  </si>
  <si>
    <t xml:space="preserve"> MD&gt;350 MD:  MD onset 425,  t(1/e)=1.08 hr</t>
  </si>
  <si>
    <t>shipped to Oxford 9-July-04</t>
  </si>
  <si>
    <t>shipped to Oxford 13-July-04</t>
  </si>
  <si>
    <t xml:space="preserve">     Preseries sensors </t>
  </si>
  <si>
    <t xml:space="preserve"> MD&gt;350 Both: MD onset 375, t(1/e) =  0.45 hr</t>
  </si>
  <si>
    <t>shipped to Oxford 23-June-04</t>
  </si>
  <si>
    <t>shipped to Oxford 1-Apr-04</t>
  </si>
  <si>
    <t xml:space="preserve">   Module sensor damaged</t>
  </si>
  <si>
    <t xml:space="preserve">   No MD: &gt;4ua@350; very noisy MDM</t>
  </si>
  <si>
    <t>shipped to Oxford 5-Aug-04</t>
  </si>
  <si>
    <t>Good IV   Hybrid height, not bonded</t>
  </si>
  <si>
    <t xml:space="preserve">diff T1-T2&gt;=2      </t>
  </si>
  <si>
    <t>shipped to Oxford 28-Apr-04</t>
  </si>
  <si>
    <t>shipped to Oxford 8-June-04</t>
  </si>
  <si>
    <t xml:space="preserve"> Bad Current Behaviour Both: MD gone in 10 min, &lt;4ua@500(after MDM)</t>
  </si>
  <si>
    <t xml:space="preserve"> MD&gt;350 slope 10 na/hr</t>
  </si>
  <si>
    <t>SDF=0.4/ISH=20</t>
  </si>
  <si>
    <t xml:space="preserve">diff T1-T2&gt;=2 MD&gt;350    </t>
  </si>
  <si>
    <t>Very good IV   8 sec wait eliminated MD</t>
  </si>
  <si>
    <t xml:space="preserve"> MD&gt;350   Preseries sensors </t>
  </si>
  <si>
    <t xml:space="preserve"> Bad Current Behaviour No MD: &lt;4 ua @ 500, Noisy MDM</t>
  </si>
  <si>
    <t xml:space="preserve">diff T1-T2&gt;=2 Bad Current Behaviour    </t>
  </si>
  <si>
    <t>Very good IV   glue</t>
  </si>
  <si>
    <t xml:space="preserve"> MD&gt;350 One high sensor, but does condition</t>
  </si>
  <si>
    <t>negative</t>
  </si>
  <si>
    <t>Very good IV   Reworked, IV is very good</t>
  </si>
  <si>
    <t xml:space="preserve"> Bad Current Behaviour No MD: I(500)&lt;4ua, noisy MDM</t>
  </si>
  <si>
    <t xml:space="preserve">     Bad visual features </t>
  </si>
  <si>
    <t>27/01/2004</t>
  </si>
  <si>
    <t xml:space="preserve"> MD&gt;350 rapid drop in 6 min</t>
  </si>
  <si>
    <t xml:space="preserve">   No MD:  &lt; (almost) 4ua @ 350</t>
  </si>
  <si>
    <t xml:space="preserve">   I(500V)&gt;4uA - no MD  </t>
  </si>
  <si>
    <t>shipped to Oxford 1-July-04</t>
  </si>
  <si>
    <t xml:space="preserve"> Bad Current Behaviour </t>
  </si>
  <si>
    <t>OK - 4 channels unbonded - E13 LGS ISH=20 - no wiggles</t>
  </si>
  <si>
    <t>OK - SDF=0.40 - no defects - no wiggles</t>
  </si>
  <si>
    <t>small wiggles: last threshold -0.2</t>
  </si>
  <si>
    <t>OK - small wiggles</t>
  </si>
  <si>
    <t>OK 1channel dead - no wiggles</t>
  </si>
  <si>
    <t>OK - ISH=20 for S12 -small wiggles</t>
  </si>
  <si>
    <t>ok  s12 low gain no wiggles - requires SDF=0.40</t>
  </si>
  <si>
    <t>OK - 1 channel high offset</t>
  </si>
  <si>
    <t>OK - no wiggles - 2 channels masked</t>
  </si>
  <si>
    <t>OK - no wiggles - 1 noisy channel masked</t>
  </si>
  <si>
    <t>OK - no wiggles - no defective channels</t>
  </si>
  <si>
    <t>OK - no wiggles -1 channel masked</t>
  </si>
  <si>
    <t>small wiggles: last threshold 0.2</t>
  </si>
  <si>
    <t>OK - ISH=20 (S03)  for negative offset - 1 channel low gain - no wiggles</t>
  </si>
  <si>
    <t>OK - ISH=20 (S09)  for negative offset -  no wiggles</t>
  </si>
  <si>
    <t>OK - ISH=20 for M8 negative offset (minus)</t>
  </si>
  <si>
    <t>OK - 1 channel low gain - 1 channel stuck</t>
  </si>
  <si>
    <t>OK - 2 channels masked, 4 channels unbonded - no wiggles</t>
  </si>
  <si>
    <t>OK - 2 channels unbonded, 1 high gain - no wiggles</t>
  </si>
  <si>
    <t>OK - ISH=20 for S10</t>
  </si>
  <si>
    <t>OK - 1 channel high offset - SDF=0.4</t>
  </si>
  <si>
    <t>OK - 1 channel masked - no wiggles</t>
  </si>
  <si>
    <t>OK - 1 channel high offset - no wiggles</t>
  </si>
  <si>
    <t>OK - ISH=20 E5 - no wigglee</t>
  </si>
  <si>
    <t>OK - 5  bad channels</t>
  </si>
  <si>
    <t>substantial wiggles: last threshold 0.22</t>
  </si>
  <si>
    <t>ok - substantial wiggles at 0.22</t>
  </si>
  <si>
    <t>small wiggles - last thr = -.14</t>
  </si>
  <si>
    <t xml:space="preserve">  wiggles - last thr = .21</t>
  </si>
  <si>
    <t>ok sdf=0.4 and E13 LGS ok with Ish=20</t>
  </si>
  <si>
    <t>very small wiggles: last threshold at -0.2023</t>
  </si>
  <si>
    <t>OK - SDF=0.40 and S10 ISH=20</t>
  </si>
  <si>
    <t>OK - SDF=0.40 and S11 ISH=20</t>
  </si>
  <si>
    <t>OK - ISH=20 for S11</t>
  </si>
  <si>
    <t>OK - 3 channel low gain - 1 channel stuck - no wiggles</t>
  </si>
  <si>
    <t>OK - no wiggles - SDF=0.40 - ISH20 for LGS (S09)</t>
  </si>
  <si>
    <t>Very good IV   missing sensor data, OK</t>
  </si>
  <si>
    <t xml:space="preserve"> MD&gt;350 slight MD, w 8sec wait</t>
  </si>
  <si>
    <t>26/01/2004</t>
  </si>
  <si>
    <t xml:space="preserve">   MD: @230, t(1/e)=10min</t>
  </si>
  <si>
    <t xml:space="preserve">   MD&lt;350  </t>
  </si>
  <si>
    <t xml:space="preserve"> MD&gt;350 big drop in 5 min, slope OK</t>
  </si>
  <si>
    <t xml:space="preserve"> MD&gt;350 8 sec wait killed most MD</t>
  </si>
  <si>
    <t>Very good IV   Bad meas sens 4, extrap sum</t>
  </si>
  <si>
    <t>22/01/2004</t>
  </si>
  <si>
    <t xml:space="preserve">     Preseries sensors M0  and S01 Token problem</t>
  </si>
  <si>
    <t xml:space="preserve">   Module Baseboard damaged</t>
  </si>
  <si>
    <t xml:space="preserve"> MD&gt;350 lgst drop 10 min</t>
  </si>
  <si>
    <t xml:space="preserve"> MD&gt;350    Token problem</t>
  </si>
  <si>
    <t>Good IV   ohmic, no MD</t>
  </si>
  <si>
    <t xml:space="preserve">   Module Gross mechanical error</t>
  </si>
  <si>
    <t xml:space="preserve">   mech error...MD: t&gt;1 hr (2.0 hrs); noisy MDM</t>
  </si>
  <si>
    <t xml:space="preserve">   Abnormal Long Decay&gt;1h  </t>
  </si>
  <si>
    <t xml:space="preserve">diff T1-T2&gt;=2 MD&gt;350   Preseries sensors </t>
  </si>
  <si>
    <t xml:space="preserve"> MD&gt;350 MD: @ 475, t(1/e)=1min</t>
  </si>
  <si>
    <t>Good IV   remeasured… bad sensor now OK!!</t>
  </si>
  <si>
    <t>Very good IV   chipped TL sensor, seems OK</t>
  </si>
  <si>
    <t xml:space="preserve"> MD&gt;350 1.8 ua on 1 s wait</t>
  </si>
  <si>
    <t>21/01/2004</t>
  </si>
  <si>
    <t xml:space="preserve">      Chip E5 RTOKEN minimum Vdd 3.60</t>
  </si>
  <si>
    <t>Good IV   1 abnormal sensor</t>
  </si>
  <si>
    <t xml:space="preserve"> 300&lt;MD&lt;350 MD: @325, t(1/e)=10min</t>
  </si>
  <si>
    <t xml:space="preserve"> 300&lt;MD&lt;350    </t>
  </si>
  <si>
    <t>OK - ISh20 for S02 LGS</t>
  </si>
  <si>
    <t>OK- 1 channel high offset, 4 bad channels close almost consecutive</t>
  </si>
  <si>
    <t>OK - no wiggles - 1 channel low gain</t>
  </si>
  <si>
    <t>OK - SDF=0.40 - 2 channels masked</t>
  </si>
  <si>
    <t>OK - no wiggles - 1 channel stuck SDF=0.40</t>
  </si>
  <si>
    <t>OK - no wiggles -no defects</t>
  </si>
  <si>
    <t>OK - S10 LGS requires ISH=20 - 4 consecutive masked channels on M8 - 1 channel high noise S01 - no wiggles</t>
  </si>
  <si>
    <t>OK - 1 channel stuck</t>
  </si>
  <si>
    <t>substantial wiggles: last threshold -0.17</t>
  </si>
  <si>
    <t>OK - wiggles -ISH=20 for S04 and SDF=0.40 for BLG S09</t>
  </si>
  <si>
    <t>small wiggles: last threshold 0.19</t>
  </si>
  <si>
    <t>OK - sdf=0.40 for noise bumps</t>
  </si>
  <si>
    <t>OK - 1 channel masked - small wiggles</t>
  </si>
  <si>
    <t>OK - 1 channel masked - low gain</t>
  </si>
  <si>
    <t>ok - 2 pairs of bad bonded channels</t>
  </si>
  <si>
    <t>substantial wiggles: last threshold -0.12</t>
  </si>
  <si>
    <t>ok and better with sdf=0.4</t>
  </si>
  <si>
    <t>OK - SSDF=0.4</t>
  </si>
  <si>
    <t>OK - 1 channel masked High Offset - SDF=0.4</t>
  </si>
  <si>
    <t xml:space="preserve">OK - 2 channels low gain </t>
  </si>
  <si>
    <t>Reason for FAIL or SPARE</t>
  </si>
  <si>
    <t xml:space="preserve">FAIL others Used for tests,additional components  </t>
  </si>
  <si>
    <t xml:space="preserve">  SPARE metrology </t>
  </si>
  <si>
    <t xml:space="preserve">FAIL sensor damaged   </t>
  </si>
  <si>
    <t xml:space="preserve">FAIL abnormal leakage I   </t>
  </si>
  <si>
    <t xml:space="preserve">FAIL others Glue  </t>
  </si>
  <si>
    <t xml:space="preserve">  SPARE others Chip</t>
  </si>
  <si>
    <t xml:space="preserve">  SPARE I(350V)&gt;4uA W/O MD&lt;350V </t>
  </si>
  <si>
    <t xml:space="preserve">  SPARE others </t>
  </si>
  <si>
    <t xml:space="preserve">  SPARE Lost ch. 10&lt;consec/side&lt;=14,20&lt;total&lt;30 </t>
  </si>
  <si>
    <t xml:space="preserve">  SPARE MD&lt;350V </t>
  </si>
  <si>
    <t>OK - E13 needs ISH=20</t>
  </si>
  <si>
    <t>substantial wiggles: last threshold 0.12</t>
  </si>
  <si>
    <t>OK - substantial wiggles - no defective channels</t>
  </si>
  <si>
    <t>OK - 2 channels high noise 1 channel unbonded - no wiggles</t>
  </si>
  <si>
    <t>substantial wiggles: last threshold 0.10</t>
  </si>
  <si>
    <t xml:space="preserve">OK - substantial wiggles - no defective channels </t>
  </si>
  <si>
    <t>no defects, channel 1516 ok (no high offset - cut was set too low) minimal wiggles at -ve thresh</t>
  </si>
  <si>
    <t>substantial wiggles: last threshold 0.04</t>
  </si>
  <si>
    <t>ok substantial wiggles near zero</t>
  </si>
  <si>
    <t>OK - wiggles around 0.13 fC</t>
  </si>
  <si>
    <t>shipped to Oxford 20-Sep-04</t>
  </si>
  <si>
    <t>substantial wiggles: last threshold 0.09</t>
  </si>
  <si>
    <t>OK - 3 channels low gain - substantial wiggles around 0 fC</t>
  </si>
  <si>
    <t>OK - 2 channels low gain 1 channel partbonded - no wiggles</t>
  </si>
  <si>
    <t>OK sdf=0.4</t>
  </si>
  <si>
    <t>small wiggles: last threshold -0.004</t>
  </si>
  <si>
    <t>very small wiggles: last threshold -0.17</t>
  </si>
  <si>
    <t>OK - 1 channel low offset - very small wiggles near zero threshold</t>
  </si>
  <si>
    <t>small wiggles: last threshold -0.16</t>
  </si>
  <si>
    <t>OK - 1 channel stuckell, 1 channel deadcell - no wiggles</t>
  </si>
  <si>
    <t>substantial wiggles: last threshold 0.28</t>
  </si>
  <si>
    <t>OK - 2 channels masked (high gain, high offset) - no wiggles</t>
  </si>
  <si>
    <t>OK - 1 channel stuck - no wiggles</t>
  </si>
  <si>
    <t>small wiggles: last threshold -0.26</t>
  </si>
  <si>
    <t>no defects - 1 ch dead/masked because of offset cut at 50 wiggles at thresh=0.12</t>
  </si>
  <si>
    <t>substantial wiggles: last threshold 0.18</t>
  </si>
  <si>
    <t>OK - 2 channels masked - no wiggles</t>
  </si>
  <si>
    <t>substantial wiggles: last threshold 0.05</t>
  </si>
  <si>
    <t>OK - 1 channel dead - substantial wiggles near zero threshold</t>
  </si>
  <si>
    <t>small wiggles: last threshold -0.008</t>
  </si>
  <si>
    <t>wiggles - last thr = .24</t>
  </si>
  <si>
    <t>wiggles - last thr = -.04</t>
  </si>
  <si>
    <t>large wiggles - last thr = -.23</t>
  </si>
  <si>
    <t>wiggles - last thr = -.29</t>
  </si>
  <si>
    <t>wiggles - last thr = .03</t>
  </si>
  <si>
    <t>wiggles - last thr = .-.06</t>
  </si>
  <si>
    <t>small wiggles - last thr = .-.01</t>
  </si>
  <si>
    <t>small wiggles - last thr = .-.14</t>
  </si>
  <si>
    <t>wiggles - last thr = -.22</t>
  </si>
  <si>
    <t xml:space="preserve">Very good IV   </t>
  </si>
  <si>
    <t xml:space="preserve">Good IV   </t>
  </si>
  <si>
    <t xml:space="preserve">   </t>
  </si>
  <si>
    <t xml:space="preserve"> Bad Current Behaviour IV ~linear, but &lt;1ua</t>
  </si>
  <si>
    <t>fail</t>
  </si>
  <si>
    <t xml:space="preserve"> Bad Current Behaviour No MD:  &lt;4 ua @ 500</t>
  </si>
  <si>
    <t>positive</t>
  </si>
  <si>
    <t xml:space="preserve"> Bad Current Behaviour    </t>
  </si>
  <si>
    <t>shipped to Oxford 23-July-04</t>
  </si>
  <si>
    <t xml:space="preserve"> Bad Current Behaviour No MDM: &lt;4 ua @ 500, some noise in MDM</t>
  </si>
  <si>
    <t>shipped to Oxford 3-Aug-04</t>
  </si>
  <si>
    <t xml:space="preserve"> MD&gt;350 MD @ 375, MDM decays rapidly</t>
  </si>
  <si>
    <t xml:space="preserve"> MD&gt;350    </t>
  </si>
  <si>
    <t xml:space="preserve"> Bad Current Behaviour Both: &lt;4ua@500,  MD (@475)</t>
  </si>
  <si>
    <t xml:space="preserve">      </t>
  </si>
  <si>
    <t xml:space="preserve"> Bad Current Behaviour slightly abnormal IV shape</t>
  </si>
  <si>
    <t>diff T1-T2&gt;=2      noisy channels - token r_token min VDD=3.8</t>
  </si>
  <si>
    <t xml:space="preserve"> MD&gt;350 </t>
  </si>
  <si>
    <t>at CERN-irradiation</t>
  </si>
  <si>
    <t>Good IV   not retested, at CERN</t>
  </si>
  <si>
    <t>small wiggles: last threshold -0.03</t>
  </si>
  <si>
    <t>small wiggle, last threshold -0.076759</t>
  </si>
  <si>
    <t>OK - 17 bad channels</t>
  </si>
  <si>
    <t>OK - S01 S11 need ISH=20 - also SDF=0.4</t>
  </si>
  <si>
    <t>small wiggle, last threshold 0.310235</t>
  </si>
  <si>
    <t>OK - 1 channel high gain - no wiggles</t>
  </si>
  <si>
    <t>OK - very good module</t>
  </si>
  <si>
    <t>OK - 1 channel dead - no wiggles - needs SDF=0.40</t>
  </si>
  <si>
    <t>OK - needs SDF=0.40 - small wiggles</t>
  </si>
  <si>
    <t>OK - needs SDF=0.40 for BLG a noisy channels - small wiggles</t>
  </si>
  <si>
    <t>OK - small wiggles -2 channels masked</t>
  </si>
  <si>
    <t>small wiggles: last threshold -0.14</t>
  </si>
  <si>
    <t>OK - 1 channel unbonded - small wiggles - SDF=0.4</t>
  </si>
  <si>
    <t>OK - 2 dead channels - no wiggles - need SDF=0.40</t>
  </si>
  <si>
    <t>OK - 1 channel masked (untrimmable) small wiggles</t>
  </si>
  <si>
    <t>small wiggles: last threshold -0.15</t>
  </si>
  <si>
    <t>OK - 1 channel low gain - small wiggles</t>
  </si>
  <si>
    <t>OK - 2 channels consecutive dead - small wiggles</t>
  </si>
  <si>
    <t>small wiggles: last threshold 0.24</t>
  </si>
  <si>
    <t>OK - 2+2 consecutive channels dead - small wiggles</t>
  </si>
  <si>
    <t>OK - 1 channel noisy - no wiggles</t>
  </si>
  <si>
    <t>OK needs SDF=0.40 for BLG and noisy channels - small wiggles</t>
  </si>
  <si>
    <t>OK - Only one channels masked (high offset) - no wiggles</t>
  </si>
  <si>
    <t>OK  needs SDF=0.40 - no wiggles</t>
  </si>
  <si>
    <t>OK - 1 channel masked, 1 unbonded - no wiggles</t>
  </si>
  <si>
    <t>OK - 1 channel partbonded - 1 channel unbonded - E13 LGS needs ISH=20</t>
  </si>
  <si>
    <t>very small wiggles - last thr -0,2</t>
  </si>
  <si>
    <t>OK</t>
  </si>
  <si>
    <t>MD&gt;350</t>
  </si>
  <si>
    <t>small wiggles</t>
  </si>
  <si>
    <t>substanial wiggles</t>
  </si>
  <si>
    <t>very small wiggles</t>
  </si>
  <si>
    <t>small wiggles: last threshold 0.25</t>
  </si>
  <si>
    <t xml:space="preserve">OK </t>
  </si>
  <si>
    <t>substantial wiggles</t>
  </si>
  <si>
    <t xml:space="preserve"> </t>
  </si>
  <si>
    <t>substantial wiggles: last threshold 0.26</t>
  </si>
  <si>
    <t xml:space="preserve">OK needs SDF=0.4 </t>
  </si>
  <si>
    <t>small wiggles: last threshold 0.05</t>
  </si>
  <si>
    <t xml:space="preserve">substantial wiggles </t>
  </si>
  <si>
    <t>Perfect module except for small wiggles at low + threshold</t>
  </si>
  <si>
    <t>no elec/F</t>
  </si>
  <si>
    <t>substantial wiggles: last threshold 0.16</t>
  </si>
  <si>
    <t>Fail - to use for mechanical test</t>
  </si>
  <si>
    <t>small wiggles: last threshold 0.26</t>
  </si>
  <si>
    <t>OK - no defect - wiggles at low + thresh</t>
  </si>
  <si>
    <t>substantial wiggles: last threshold 0.11</t>
  </si>
  <si>
    <t>OK - noisy channels ok with SDF=0.4 - substantial wiggles at 0.11</t>
  </si>
  <si>
    <t>OK one channel high offset - substantial wiggles SDF=0.40</t>
  </si>
  <si>
    <t>small wiggles: last threshold 0.29</t>
  </si>
  <si>
    <t>OK- S09 bumpy gain and needs SDF=0.4 - small wiggles</t>
  </si>
  <si>
    <t>substantial wiggles: last threshold 0.29</t>
  </si>
  <si>
    <t>OK - SDF=0.4 and ISH=20 for S02</t>
  </si>
  <si>
    <t>OK - no defects - no wiggles</t>
  </si>
  <si>
    <t>Good module. no dead channels 2trim defects. wiggles at + thr</t>
  </si>
  <si>
    <t>OK - no defective channels - substantial wiggles</t>
  </si>
  <si>
    <t>OK - S11 LGS ok with ISH=20 - 1 channel unbonded - no wiggles</t>
  </si>
  <si>
    <t>ok - 2 bad channels - no wiggles</t>
  </si>
  <si>
    <t>OK -requires SDF=0.4 - small wiggles</t>
  </si>
  <si>
    <t>small wiggles: last threshold -0.1</t>
  </si>
  <si>
    <t>OK - S09  LGS OK with ISH=20</t>
  </si>
  <si>
    <t xml:space="preserve">small wiggles </t>
  </si>
  <si>
    <t xml:space="preserve">Good module, no dead channels, small wiggles at low + threshold
</t>
  </si>
  <si>
    <t>OK - S04-LGS-OK with ISH=20</t>
  </si>
  <si>
    <t>substantial wiggles: last threshold 0.14</t>
  </si>
  <si>
    <t>OK -3 channels masked -no wiggles - SDF=0.40</t>
  </si>
  <si>
    <t xml:space="preserve">OK -1 channel masked -no wiggles </t>
  </si>
  <si>
    <t>small wiggle.  Last threshold at 0.211322</t>
  </si>
  <si>
    <t xml:space="preserve">OK - no wiggles - SDF=0.40 </t>
  </si>
  <si>
    <t>small wiggles: last threshold at -0.185</t>
  </si>
  <si>
    <t>substantial wiggle.  Last threshold at 0.207020</t>
  </si>
  <si>
    <t xml:space="preserve">OK needs SDF=0.40 for noisy channels </t>
  </si>
  <si>
    <t>SDF=0.4</t>
  </si>
  <si>
    <t>OK - no wiggles - 3 channels masked (low gain) - SDF=0.40</t>
  </si>
  <si>
    <t>OIK - 1 channel noisy SDF=0.40 required</t>
  </si>
  <si>
    <t>OK - 1 channel low offset - 1 channel high offset - SDF=0.4</t>
  </si>
  <si>
    <t xml:space="preserve">OK - E5 and S10 have 3 consecutive bad channels and needs SDF=0.40  - no wiggles </t>
  </si>
  <si>
    <t>OK - 1 channel masked</t>
  </si>
  <si>
    <t>OK - SDF=0.40 - 3 channels masked</t>
  </si>
  <si>
    <t>OK - no wiggles - 3 channels masked (dead, stuck)</t>
  </si>
  <si>
    <t>OK - 2 consecutive bad channels close to  the end of chip S11 and close to the beginning of chip S12</t>
  </si>
  <si>
    <t>OK - no defective channels</t>
  </si>
  <si>
    <t>OK - no wiggles - 1  channel  high noise - SDF =0.40</t>
  </si>
  <si>
    <t>small wiggles: last threshold 0.16</t>
  </si>
  <si>
    <t>OK - small wiggles - SDF=0.40</t>
  </si>
  <si>
    <t xml:space="preserve"> MD&gt;350 MD: @450 t(1/e)=15sec.</t>
  </si>
  <si>
    <t xml:space="preserve"> MD&gt;350 MD: @440, t(1/e)=1min</t>
  </si>
  <si>
    <t>Very good IV   reworked, IV is great!  (**)</t>
  </si>
  <si>
    <t xml:space="preserve"> MD&gt;350 MD: @400, t(1/e)=6min</t>
  </si>
  <si>
    <t xml:space="preserve"> MD&gt;350 MD: @425 t(1/e)=30min, ohmic also [I(350)&lt;4ua]</t>
  </si>
  <si>
    <t xml:space="preserve"> MD&gt;350 MD: @400V, t(1/e)=20 min</t>
  </si>
  <si>
    <t>07/20/2004</t>
  </si>
  <si>
    <t xml:space="preserve">   MD: @350; t(1/e)=7min; I(500)postMDM&lt;4ua</t>
  </si>
  <si>
    <t>small wiggles at -0.09</t>
  </si>
  <si>
    <t>small wiggles on link 0 at 0.017</t>
  </si>
  <si>
    <t>OK M0 LGS ISH=20</t>
  </si>
  <si>
    <t>OK - 10 bad channels</t>
  </si>
  <si>
    <t>OK - E13 LGS needs ISH=20</t>
  </si>
  <si>
    <t>OK - M0 needs ISH=20 (and SDF=0.4) - 8 defects</t>
  </si>
  <si>
    <t>OK - 12 defects</t>
  </si>
  <si>
    <t>Good module. Needs SDF=0.40: block of noisy channels in S04  no wiggles</t>
  </si>
  <si>
    <t>substantial wiggles: last threshold 0.13</t>
  </si>
  <si>
    <t>ok sdf=0.4 and S12 LGS ok with Ish=20</t>
  </si>
  <si>
    <t>good, 3 unbonded on link 0 no wiggles</t>
  </si>
  <si>
    <t>OK - 9 defective channels</t>
  </si>
  <si>
    <t>small wiggles: last threshold -0.02</t>
  </si>
  <si>
    <t>OK - sdf=0.4</t>
  </si>
  <si>
    <t>OK - S05 needs ISH=20</t>
  </si>
  <si>
    <t>substantial wiggles: last threshold 0.15</t>
  </si>
  <si>
    <t>OK - M0 needs ISH=20 (and SDF=0.4)</t>
  </si>
  <si>
    <t>OK -  S11 has LGS needs ISH=20</t>
  </si>
  <si>
    <t>small wiggles: last threshold -0.13</t>
  </si>
  <si>
    <t>OK - S10 LGS requires ISH=20</t>
  </si>
  <si>
    <t>OK - 5 channels unbonded - no wiggles</t>
  </si>
  <si>
    <t>substantial wiggles: last threshold 0.30</t>
  </si>
  <si>
    <t>substantial wiggles: last threshold 0.24</t>
  </si>
  <si>
    <t>OK - 1 channel low offset - no wiggles</t>
  </si>
  <si>
    <t>ISH=20</t>
  </si>
  <si>
    <t>Any/B5B6, automatically filled from the "Categories" value</t>
  </si>
  <si>
    <t>Reason for B5B6</t>
  </si>
  <si>
    <t>Sign-off comment</t>
  </si>
  <si>
    <t>SB's sent/ready for hybrid mounting (="SB's classified" - ("SB's HOLD" + "SB's FAIL" in "Categories"))</t>
  </si>
  <si>
    <t>(HOLD)</t>
  </si>
  <si>
    <t>(SB's)</t>
  </si>
  <si>
    <t>(Modules)</t>
  </si>
  <si>
    <t>hyb1NearH [mm]</t>
  </si>
  <si>
    <t>hyb1FarH[mm]</t>
  </si>
  <si>
    <t>hyb2NearH [mm]</t>
  </si>
  <si>
    <t>hyb2FarH [mm]</t>
  </si>
  <si>
    <t>Those that metrology is worse than PASS2, or if the electrical properties are out of spec. Fill the reasons in the SPARE sheet (see below)</t>
  </si>
  <si>
    <t>&gt;+/-0.35</t>
  </si>
  <si>
    <t>0.1</t>
  </si>
  <si>
    <t>0.15</t>
  </si>
  <si>
    <t>&gt;0.2</t>
  </si>
  <si>
    <t>0.2</t>
  </si>
  <si>
    <t>+/-480</t>
  </si>
  <si>
    <t>2.3.3</t>
  </si>
  <si>
    <t>PASS</t>
  </si>
  <si>
    <t xml:space="preserve">The module just misses satisfying one or more of the mechanical specifications.  </t>
  </si>
  <si>
    <t>Abnormally long current decay at 500V, &gt;1hr</t>
  </si>
  <si>
    <t>Lost channels &gt;7consective/side, &gt;15/total</t>
  </si>
  <si>
    <t>8</t>
  </si>
  <si>
    <t>date (yyyy/mm/dd)</t>
  </si>
  <si>
    <t>Microdischarge decay plateau current [uA]</t>
  </si>
  <si>
    <t>&gt;4</t>
  </si>
  <si>
    <t>Number of lost channels (sideconsective, total)</t>
  </si>
  <si>
    <t>&lt;=7,&lt;=15</t>
  </si>
  <si>
    <t>&lt;=10,&lt;=20</t>
  </si>
  <si>
    <t>containing &gt;0.45 fC</t>
  </si>
  <si>
    <t>(A FAIL S/B would not have a hybrid added to it)</t>
  </si>
  <si>
    <t>REWORK modules</t>
  </si>
  <si>
    <t xml:space="preserve">Modules held back for rework that might make them usable, </t>
  </si>
  <si>
    <t>Classified</t>
  </si>
  <si>
    <t>OK - no defective channels - small wiggles</t>
  </si>
  <si>
    <t>OK - 1 channel partbonded - no wiggles</t>
  </si>
  <si>
    <t>OK - 2 channels noisy/dead - no wiggles</t>
  </si>
  <si>
    <t>OK - 1 channel dead/pipeline - no wiggles</t>
  </si>
  <si>
    <t>OK - no defective channels - no wiggles</t>
  </si>
  <si>
    <t>very small wiggles: last threshold -0.02</t>
  </si>
  <si>
    <t>OK - 1 channel stuck - small wiggles</t>
  </si>
  <si>
    <t>OK - 1 channel noisy - large wiggles near zero threshold</t>
  </si>
  <si>
    <t>substantial wiggles: last threshold -0.11</t>
  </si>
  <si>
    <t>substantial wiggles: last threshold -0.11 SDF=0.4</t>
  </si>
  <si>
    <t>Needs SDF=0.4 and ISH=20 for S03 no wiggles</t>
  </si>
  <si>
    <t>OK - SDF=0.40 and ISH=20 for S03</t>
  </si>
  <si>
    <t>OK - S12 noisy needs SDF=0.40 - small wiggles</t>
  </si>
  <si>
    <t>OK - 1 channel high offset, 1 channel partbonded - no wiggles</t>
  </si>
  <si>
    <t>small wiggles: last threshold 0.1</t>
  </si>
  <si>
    <t>2 dead channels in M0 no wiggles</t>
  </si>
  <si>
    <t>OK - 1 channel deadcell - no wiggles</t>
  </si>
  <si>
    <t>small wiggles: last threshold  -.12</t>
  </si>
  <si>
    <t>very small wiggles: last threshold -0.05</t>
  </si>
  <si>
    <t>OK - 1 channel partbonded - very small wiggles</t>
  </si>
  <si>
    <t>OK - S03 Ish=20</t>
  </si>
  <si>
    <t>OK - M08 ISH=20</t>
  </si>
  <si>
    <t>Lost channels, 10&lt; consective /side&lt;=14, 20&lt; total &lt;=30</t>
  </si>
  <si>
    <t>(If a module can not be assigned to one of "any barrel", "B5/B6", or "B6", it will go to 4.2 FAIL Modules)</t>
  </si>
  <si>
    <t>Amendaments on 2004/06/28 (yyyy/mm/dd)</t>
  </si>
  <si>
    <t>2&lt;=dT&lt;4 degC</t>
  </si>
  <si>
    <t>3.5V&lt; &lt;=3.8V</t>
  </si>
  <si>
    <t>Vdd for Bypass test, Vdd min = 3.5V for any barrel and Vdd min &lt;=3.8V for B6</t>
  </si>
  <si>
    <t>after the June SCT week, creation of B6 PASS2 category (MD&gt;300V, Vdd min&lt;=3.8V), B6 (2&lt;=dT&lt;4), B5 (dT&lt;2), and hymxf/hymyf/hymxb/hymyb&lt;500um for PASS2</t>
  </si>
  <si>
    <t>3.5V&lt; Vdd min &lt;= 3.8V</t>
  </si>
  <si>
    <t>3.45</t>
  </si>
  <si>
    <t>For barrel 6</t>
  </si>
  <si>
    <t>3.65</t>
  </si>
  <si>
    <t>For barrel 6</t>
  </si>
  <si>
    <t>B6</t>
  </si>
  <si>
    <t>Module</t>
  </si>
  <si>
    <t>Others</t>
  </si>
  <si>
    <t>No assignable barrel</t>
  </si>
  <si>
    <t>GOOD/PASS2/SPARE/FAIL</t>
  </si>
  <si>
    <t>(ok(good) /negative /positive /&gt;0.45)</t>
  </si>
  <si>
    <t>for B6</t>
  </si>
  <si>
    <t>PASS2 /Classified</t>
  </si>
  <si>
    <t>SPARE /Classified</t>
  </si>
  <si>
    <t>GOOD+PASS</t>
  </si>
  <si>
    <t>Pre-series sensors</t>
  </si>
  <si>
    <t>Bad current behaviour</t>
  </si>
  <si>
    <t>Bad visual features</t>
  </si>
  <si>
    <t>b angle &gt;3 mrad</t>
  </si>
  <si>
    <t xml:space="preserve">there are 9 Pass2/B6 and 5 Spare/B6 </t>
  </si>
  <si>
    <t>modified by Y.Unno to be consistent with "Categories"</t>
  </si>
  <si>
    <t>replacing a pitch adaper</t>
  </si>
  <si>
    <t>rebonding wires</t>
  </si>
  <si>
    <t>replacing hybrid</t>
  </si>
  <si>
    <t>replacing connector</t>
  </si>
  <si>
    <t>Irradiation aspects</t>
  </si>
  <si>
    <t>for B5B6 sheet:</t>
  </si>
  <si>
    <t>&lt;-</t>
  </si>
  <si>
    <t>&lt;-</t>
  </si>
  <si>
    <t>&lt;-</t>
  </si>
  <si>
    <t>&gt;500V</t>
  </si>
  <si>
    <t>for B6 sheet:</t>
  </si>
  <si>
    <t>3</t>
  </si>
  <si>
    <t>Thermistor T diff.&gt;=2C</t>
  </si>
  <si>
    <t>Others</t>
  </si>
  <si>
    <t>4</t>
  </si>
  <si>
    <t>Others</t>
  </si>
  <si>
    <t>PASS2+SPARE</t>
  </si>
  <si>
    <t>Modules for B6</t>
  </si>
  <si>
    <t>I-V GOOD /PASS2 /SPARE /FAIL</t>
  </si>
  <si>
    <t>Barrel assignment Any/B5B6/B6</t>
  </si>
  <si>
    <t>Reason for B5B6 or B6</t>
  </si>
  <si>
    <t>S-curves Category ((ok or good) /negative /positive /&gt;0.45)</t>
  </si>
  <si>
    <t>Category GOOD /PASS /PASS2 /SPARE /FAIL</t>
  </si>
  <si>
    <t>Electrical GOOD /PASS2 /SPARE /FAIL</t>
  </si>
  <si>
    <t>Comment</t>
  </si>
  <si>
    <t xml:space="preserve">S-curves Category </t>
  </si>
  <si>
    <t xml:space="preserve">S-curves </t>
  </si>
  <si>
    <t xml:space="preserve">Category </t>
  </si>
  <si>
    <t>GOOD/PASS/PASS2/SPARE/FAIL/REWORK, automatically filled from the "Categories" value</t>
  </si>
  <si>
    <t>Reason for HOLD/FAIL</t>
  </si>
  <si>
    <t xml:space="preserve">Barrel assignment </t>
  </si>
  <si>
    <t>Modules sent/ready for wire-bonding (I.e., hybrid mounting completed = "SB's ready for hybrid mounting" - "Modules in progress  at SB stage on date")</t>
  </si>
  <si>
    <t>6</t>
  </si>
  <si>
    <t>Modules sent/ready for classification (I.e., wire-bonding completed)</t>
  </si>
  <si>
    <t>7</t>
  </si>
  <si>
    <t>-</t>
  </si>
  <si>
    <t>ok</t>
  </si>
  <si>
    <t xml:space="preserve">OK - S11 LGS ok with ISH=20 </t>
  </si>
  <si>
    <t>small wiggles: last threshold -0.04</t>
  </si>
  <si>
    <t>OK - ISH=20 for S01</t>
  </si>
  <si>
    <t>Good module, 1 channel masked: low offset, no wiggles</t>
  </si>
  <si>
    <t>OK - 1 lost channel (partbonded)  in M08 - needs SDF=0.4</t>
  </si>
  <si>
    <t>small wiggles: last threshold -0.049</t>
  </si>
  <si>
    <t>OK - 2 channels unbonded - small wiggles at negative threshold</t>
  </si>
  <si>
    <t>OK ISH=20 for S01</t>
  </si>
  <si>
    <t>OK - 3 channels lost (partbonded-unbonded)</t>
  </si>
  <si>
    <t>OK - 4 channels consecutive dead - wiggles</t>
  </si>
  <si>
    <t>small wiggles: last threshold -0.08</t>
  </si>
  <si>
    <t>OK, 1 channel dead, 2 partbonded and small wiggles near zero threshold</t>
  </si>
  <si>
    <t xml:space="preserve"> no LTT</t>
  </si>
  <si>
    <t xml:space="preserve">   MD: @275V, t(1/e)=1.7hr, 1&lt;I(500)postMDM&lt;4</t>
  </si>
  <si>
    <t xml:space="preserve">   MD: @400, t(1/e)=2min; noisy MDM, I(500)postMDM &gt; 1 ua</t>
  </si>
  <si>
    <t xml:space="preserve"> MD&gt;350 MD: @390, t(1/e)=2min</t>
  </si>
  <si>
    <t xml:space="preserve"> MD&gt;350 MD: @375, t(1/e)=5min</t>
  </si>
  <si>
    <t>Good IV   1 sensor MD 425, conditions quickly</t>
  </si>
  <si>
    <t>Good IV   1 sensor MD 435, conditions quickly</t>
  </si>
  <si>
    <t xml:space="preserve"> MD&gt;350 Slight MD onset 475</t>
  </si>
  <si>
    <t xml:space="preserve">   No MD: I(350)&lt;4ua&lt;I(500)</t>
  </si>
  <si>
    <t>Good IV   Glue</t>
  </si>
  <si>
    <t>Others</t>
  </si>
  <si>
    <t>SPARE sheet:</t>
  </si>
  <si>
    <t>1</t>
  </si>
  <si>
    <t>Metrology out of PASS2 (and inside of SPARE) limits</t>
  </si>
  <si>
    <t xml:space="preserve">I(350V)&gt;4uA without microdischarge (MD&lt;350) without annealing </t>
  </si>
  <si>
    <t>Lost channels, 10&lt; consective/side&lt;=14, 20&lt; total &lt;=30</t>
  </si>
  <si>
    <t>FAIL sheet:</t>
  </si>
  <si>
    <t>SB</t>
  </si>
  <si>
    <t>Gross mechanical error (e.g. metrology out of SPARE limits, glue coming out)</t>
  </si>
  <si>
    <t>Module</t>
  </si>
  <si>
    <t>Gross mechanical error (e.g. metrology out of SPARE limits)</t>
  </si>
  <si>
    <t>Abnormal leakge current (see Electrical Parameters limits)</t>
  </si>
  <si>
    <t>&lt;=14,&lt;=30</t>
  </si>
  <si>
    <t>&gt;14, &gt;30</t>
  </si>
  <si>
    <t xml:space="preserve">Definition of MDM decay timeT:   fit { I(t)=(I(0)-I(plateau))*exp(-t/T)+I(plateau) } to the decay part, </t>
  </si>
  <si>
    <t>Pipeline sheet:</t>
  </si>
  <si>
    <t>SB(Sensor-baseboard) started</t>
  </si>
  <si>
    <t>---</t>
  </si>
  <si>
    <t>replacing an ASIC</t>
  </si>
  <si>
    <t>HOLD</t>
  </si>
  <si>
    <t>(This category is kept for historical reasons, and the entries are subtracted once the entries are classified in PASS2 or SPARE's.)</t>
  </si>
  <si>
    <t>Calculation/given</t>
  </si>
  <si>
    <t>Modules in progress  at SB stage on date(="SB's sent/ready for hybrid mounting" - "Modules sent/ready for wire-bonding")</t>
  </si>
  <si>
    <t xml:space="preserve"> They are stopped in production at the point they are found to be outside the limit (ie a hybrid is not fitted if the baseboard-sensor sandwich is outside "pass" metrology values).  </t>
  </si>
  <si>
    <t>SB's</t>
  </si>
  <si>
    <t>Modules (I.e., SB with hybrid)</t>
  </si>
  <si>
    <t>(e.g., I&gt;4uA at 500V without Microdischarge(MD), MD&lt;350V, Abnormally long current decay ,  lost channels&gt;7/side, &gt;15/total, etc)</t>
  </si>
  <si>
    <t>3.3, 3.4</t>
  </si>
  <si>
    <t>Modules in progress with hybrid mounted on date(="Modules sent/ready for wire-bonding" - "Modules classified")</t>
  </si>
  <si>
    <t>HOLD sheet:</t>
  </si>
  <si>
    <t>Obsolete, but fill those SB and Modules if they are not yet classified into PASS2 or SPARE's</t>
  </si>
  <si>
    <t>SB out of PASS limits</t>
  </si>
  <si>
    <t>2</t>
  </si>
  <si>
    <t>SB  Others</t>
  </si>
  <si>
    <t>3</t>
  </si>
  <si>
    <t>Module out of PASS limits</t>
  </si>
  <si>
    <t>4</t>
  </si>
  <si>
    <t>+/-0.05</t>
  </si>
  <si>
    <t>&gt;+/-0.05</t>
  </si>
  <si>
    <t>&gt;6.44</t>
  </si>
  <si>
    <t>+/-0.19</t>
  </si>
  <si>
    <t>&gt;0.3</t>
  </si>
  <si>
    <t>&gt;0.44</t>
  </si>
  <si>
    <t>Electrical parameters</t>
  </si>
  <si>
    <t>I-V (No MD)[uA]</t>
  </si>
  <si>
    <t>&gt;4@350V</t>
  </si>
  <si>
    <t>Microdischarge onset voltage [V]</t>
  </si>
  <si>
    <t>&lt;150</t>
  </si>
  <si>
    <t>Microdischarge decay time (MDM) [hr]</t>
  </si>
  <si>
    <t>&gt;6</t>
  </si>
  <si>
    <t>Within SPARE are the subcategories:</t>
  </si>
  <si>
    <t>3.5</t>
  </si>
  <si>
    <t>3.6</t>
  </si>
  <si>
    <t>FAIL</t>
  </si>
  <si>
    <t xml:space="preserve">Modules that could never go in ATLAS, </t>
  </si>
  <si>
    <t>This "Classified" column is the sum of the above exclusive columns, in order to have the total number of classified SB and modules</t>
  </si>
  <si>
    <t xml:space="preserve">No bad visual inspection features that could relate to HV robustness </t>
  </si>
  <si>
    <t>Cooling facing b-angle within specification (I.e., &lt;3 mrad)</t>
  </si>
  <si>
    <t>Metrology parameters</t>
  </si>
  <si>
    <t>041001</t>
  </si>
  <si>
    <t>041101</t>
  </si>
  <si>
    <t>041201</t>
  </si>
  <si>
    <t>ASIC loss yield</t>
  </si>
  <si>
    <t>(Measurement values are rounded down for classification)</t>
  </si>
  <si>
    <t>Parameter</t>
  </si>
  <si>
    <t>+/-30</t>
  </si>
  <si>
    <t>+/-40</t>
  </si>
  <si>
    <t>+/-50</t>
  </si>
  <si>
    <t>+/-60</t>
  </si>
  <si>
    <t>+/-100</t>
  </si>
  <si>
    <t>+/-140</t>
  </si>
  <si>
    <t>+/-170</t>
  </si>
  <si>
    <t>+/-200</t>
  </si>
  <si>
    <t>Thermistor T diff.&gt;=2C</t>
  </si>
  <si>
    <t>Vdd min 3.5V&lt; &lt;=3.8V</t>
  </si>
  <si>
    <t xml:space="preserve">I(350V)&gt;4uA without micro discharge (MD&lt;350) without annealing </t>
  </si>
  <si>
    <t>+/-5</t>
  </si>
  <si>
    <t>+/-8</t>
  </si>
  <si>
    <t>+/-15</t>
  </si>
  <si>
    <t>&gt; +/-15</t>
  </si>
  <si>
    <t>exclusive of stereo</t>
  </si>
  <si>
    <t>+/-0.13</t>
  </si>
  <si>
    <t>&lt;-</t>
  </si>
  <si>
    <t>+/-0.16</t>
  </si>
  <si>
    <t>+/-0.24</t>
  </si>
  <si>
    <t>&gt; +/-0.24</t>
  </si>
  <si>
    <t>exclusive of midyf</t>
  </si>
  <si>
    <t>+/-3.145</t>
  </si>
  <si>
    <t>+/-320</t>
  </si>
  <si>
    <t>&lt;-0.2</t>
  </si>
  <si>
    <t>absolute envelope</t>
  </si>
  <si>
    <t>&gt;0.2</t>
  </si>
  <si>
    <t>+/-0.15</t>
  </si>
  <si>
    <t>0.07</t>
  </si>
  <si>
    <t>0.09</t>
  </si>
  <si>
    <t>&gt;0.11</t>
  </si>
  <si>
    <t>0.03</t>
  </si>
  <si>
    <t>&gt;0.03</t>
  </si>
  <si>
    <t>&lt;-</t>
  </si>
  <si>
    <t>+/-0.04</t>
  </si>
  <si>
    <t>Abnormal leakge current (see Electrical Parameters limits)</t>
  </si>
  <si>
    <t>Too many bad channels (see Electrical Parameters limits)</t>
  </si>
  <si>
    <t>Gross mechanical error (e.g. metrology out of SPARE limits, glue coming out)</t>
  </si>
  <si>
    <t>Gross mechanical error (e.g. metrology out of SPARE limits)</t>
  </si>
  <si>
    <t xml:space="preserve">Barrel Modules Status </t>
  </si>
  <si>
    <t>update the hybrid metrology parameters for PASS etc. + revive HOLD columns for compatibility+ number of bug fixes</t>
  </si>
  <si>
    <t>for good, "-": wiggle in negative threshold, "+": wiggles in both negative and positive threaholds, "&gt;0.45": wiggles threshold &gt; 0.45fC</t>
  </si>
  <si>
    <t>SB's sent/ready for hybrid mounting</t>
  </si>
  <si>
    <t>Version history</t>
  </si>
  <si>
    <t>1st version</t>
  </si>
  <si>
    <t>updates in Inventory, Pipeline, forB5B6, HOLD, REWORK, s-curves sheets</t>
  </si>
  <si>
    <t>update in Pipeline sheet, add FAIL sheet</t>
  </si>
  <si>
    <t>update in Pipeline, Inventry sheet</t>
  </si>
  <si>
    <t>update in Pipeline (wording, and formula in column I), HOLD (split SB and Module), FAIL, ASICstuffing sheets</t>
  </si>
  <si>
    <t>update in Scurves  (wording, &gt;0.4fC), ASICstuffing, ASICyield(formula), add Location sheet, print area</t>
  </si>
  <si>
    <t>cleaning</t>
  </si>
  <si>
    <t>others</t>
  </si>
  <si>
    <t>further visual inspection</t>
  </si>
  <si>
    <t>Date of filling the row</t>
  </si>
  <si>
    <t xml:space="preserve">I-V </t>
  </si>
  <si>
    <t xml:space="preserve">Electrical </t>
  </si>
  <si>
    <t>GOOD/PASS2/SPARE/FAIL</t>
  </si>
  <si>
    <t>Electrical Special Setting</t>
  </si>
  <si>
    <t>ISH=20, SDF=0.4</t>
  </si>
  <si>
    <t>Module id</t>
  </si>
  <si>
    <t>First 7 digits can be automated with B3 cell</t>
  </si>
  <si>
    <t>Categories</t>
  </si>
  <si>
    <t>1.1~5</t>
  </si>
  <si>
    <t>Mandatory to be filled that automatically fills "Category" and "Barrel assignment" cells</t>
  </si>
  <si>
    <t>Module location/usage</t>
  </si>
  <si>
    <t xml:space="preserve">Date </t>
  </si>
  <si>
    <t>(HOLD) /Classified</t>
  </si>
  <si>
    <t>add Quality and Sign-off columns in "Location" sheet. Sign-off "Category" is either of GOOD/PASS/FAIL.</t>
  </si>
  <si>
    <t>2.1</t>
  </si>
  <si>
    <t>add "Electrical special setting" in Quality columns in "Location" sheet</t>
  </si>
  <si>
    <t>2.2</t>
  </si>
  <si>
    <t>SB's sent/ready for classification</t>
  </si>
  <si>
    <t>SB's classified</t>
  </si>
  <si>
    <t>Barrel Module Categories</t>
  </si>
  <si>
    <t>"SB" is the sensor-baseboard sandwich WITHOUT hybrid</t>
  </si>
  <si>
    <t>"Module" is the final object, I.e., SB fitted WITH hybrid</t>
  </si>
  <si>
    <t xml:space="preserve">When counted, SB's and Modules are exclusive each other. </t>
  </si>
  <si>
    <t>Also, the entries in 1.1, 1.2, ..., are exclusive each other.</t>
  </si>
  <si>
    <t>GOOD</t>
  </si>
  <si>
    <t>Good for any barrel</t>
  </si>
  <si>
    <t xml:space="preserve">Use only for barrel 5 or 6 </t>
  </si>
  <si>
    <t>a1 [mrad]</t>
  </si>
  <si>
    <t>a2 [mrad]</t>
  </si>
  <si>
    <t xml:space="preserve">The purpose of the category is to keep modules in the tails of the expected mechanical distributions.  </t>
  </si>
  <si>
    <t>Pass for any barrel</t>
  </si>
  <si>
    <t>Use only for barrel 5 or 6</t>
  </si>
  <si>
    <t>High offset</t>
  </si>
  <si>
    <t>GOOD</t>
  </si>
  <si>
    <t>PASS</t>
  </si>
  <si>
    <t>HOLD</t>
  </si>
  <si>
    <t>FAIL</t>
  </si>
  <si>
    <t>for B5/B6</t>
  </si>
  <si>
    <t>for any barrel</t>
  </si>
  <si>
    <t>for any barrel</t>
  </si>
  <si>
    <t>9</t>
  </si>
  <si>
    <t>Module</t>
  </si>
  <si>
    <t>Cumulative</t>
  </si>
  <si>
    <t>Out of PASS limits</t>
  </si>
  <si>
    <t>Date (yymmdd)</t>
  </si>
  <si>
    <t>STARTED</t>
  </si>
  <si>
    <t>Cluster</t>
  </si>
  <si>
    <t>Low gain (&lt;45 mV/fC)</t>
  </si>
  <si>
    <t>SAWTOOTH s-curve</t>
  </si>
  <si>
    <t>Others</t>
  </si>
  <si>
    <t xml:space="preserve">Fully completed and tested module, satisfying all specifications (mechanical and electrical).  </t>
  </si>
  <si>
    <t>031001</t>
  </si>
  <si>
    <t>030901</t>
  </si>
  <si>
    <t>031001</t>
  </si>
  <si>
    <t>031101</t>
  </si>
  <si>
    <t>031201</t>
  </si>
  <si>
    <t>040101</t>
  </si>
  <si>
    <t>040201</t>
  </si>
  <si>
    <t>040301</t>
  </si>
  <si>
    <t>040401</t>
  </si>
  <si>
    <t>midxf [um]</t>
  </si>
  <si>
    <t>Too many bad channels (see Electrical Parameters limits)</t>
  </si>
  <si>
    <t>REWORK sheet:</t>
  </si>
  <si>
    <t>Modules are requiring further actions:</t>
  </si>
  <si>
    <t>Module location/usage</t>
  </si>
  <si>
    <t>Irradiation aspects</t>
  </si>
  <si>
    <t>MD&lt;350V</t>
  </si>
  <si>
    <t>GOOD</t>
  </si>
  <si>
    <t>Date (yymmdd)</t>
  </si>
  <si>
    <t>REPAIRED</t>
  </si>
  <si>
    <t>S-curve wiggles in Noise-Occupancy plots in modules (GOOD+PASS)</t>
  </si>
  <si>
    <t>in negative(-) threshold</t>
  </si>
  <si>
    <t>Wiggles</t>
  </si>
  <si>
    <t xml:space="preserve">These are modules outside one or more of the Pass limits. </t>
  </si>
  <si>
    <t>optimalRMSZerrorLower [mm]</t>
  </si>
  <si>
    <t>optimalRMSZerrorUpper [mm]</t>
  </si>
  <si>
    <t>loCoolingFacing a [mrad]</t>
  </si>
  <si>
    <t>Block of High Noise</t>
  </si>
  <si>
    <t>BPB</t>
  </si>
  <si>
    <t>Block of "part-bonded" (in hybrids)</t>
  </si>
  <si>
    <t>Cumulative</t>
  </si>
  <si>
    <t>&gt; +/-60</t>
  </si>
  <si>
    <t>&gt; +/-200</t>
  </si>
  <si>
    <t>&gt; +/-40</t>
  </si>
  <si>
    <t>ISH=20uA COLD</t>
  </si>
  <si>
    <t>Cumulative</t>
  </si>
  <si>
    <t>Date (yymmdd)</t>
  </si>
  <si>
    <t>030501</t>
  </si>
  <si>
    <t>Sensor damaged</t>
  </si>
  <si>
    <t>BB damaged</t>
  </si>
  <si>
    <t>Others</t>
  </si>
  <si>
    <t>ASIC's non-replaceable</t>
  </si>
  <si>
    <t>PASS2</t>
  </si>
  <si>
    <t>I(500V)&gt;4uA without microdischarge (MD&lt;350) without annealing</t>
  </si>
  <si>
    <t>5</t>
  </si>
  <si>
    <t>MD&lt;350V</t>
  </si>
  <si>
    <t>030601</t>
  </si>
  <si>
    <t>030701</t>
  </si>
  <si>
    <t>030801</t>
  </si>
  <si>
    <t>030901</t>
  </si>
  <si>
    <t>Used (=started (upto FAIL's)):</t>
  </si>
  <si>
    <t>A wider (about 20% more than PASS) metrology cut parameters. The cut parameters are listed below</t>
  </si>
  <si>
    <t>Within PASS2 are the subcategories:</t>
  </si>
  <si>
    <t>3.3</t>
  </si>
  <si>
    <t>For any barrels</t>
  </si>
  <si>
    <t>3.4</t>
  </si>
  <si>
    <t>For barrel 5 or 6</t>
  </si>
  <si>
    <t>3.5, 3.6</t>
  </si>
  <si>
    <t>SPARE</t>
  </si>
  <si>
    <t>SB's started</t>
  </si>
  <si>
    <t>replacing PA</t>
  </si>
  <si>
    <t>Electrical Special Setting (ISH=20,SDF=0.4)</t>
  </si>
  <si>
    <t>Fraction</t>
  </si>
  <si>
    <t>Cluster</t>
  </si>
  <si>
    <t>Note:</t>
  </si>
  <si>
    <t>BLG</t>
  </si>
  <si>
    <t>Block of Low Gain</t>
  </si>
  <si>
    <t>BHN</t>
  </si>
  <si>
    <t>031001</t>
  </si>
  <si>
    <t>031101</t>
  </si>
  <si>
    <t>031201</t>
  </si>
  <si>
    <t>040101</t>
  </si>
  <si>
    <t>040201</t>
  </si>
  <si>
    <t>040301</t>
  </si>
  <si>
    <t xml:space="preserve"> for example broken or badly scratched detectors, gross mechanical errors (such as glue coming out), many bad channels due to bonding problems, broken ASICs that can't be replaced. </t>
  </si>
  <si>
    <t>and out of SPARE limits</t>
  </si>
  <si>
    <t>lost in handling</t>
  </si>
  <si>
    <t>lost</t>
  </si>
  <si>
    <t>Loss Yield</t>
  </si>
  <si>
    <t>Modules classified (= "Classifed" - ("SB's HOLD"+"SB's FAIL") in "Categories")</t>
  </si>
  <si>
    <t>SB</t>
  </si>
  <si>
    <t>("sent" means either sent or ready to be sent)</t>
  </si>
  <si>
    <t>Cluster</t>
  </si>
  <si>
    <t>Modules for B5/B6</t>
  </si>
  <si>
    <t>041001</t>
  </si>
  <si>
    <t>a3 [mrad]</t>
  </si>
  <si>
    <t>a4 [mrad]</t>
  </si>
  <si>
    <t>Modules in REWORK</t>
  </si>
  <si>
    <t>Pre-series sensors</t>
  </si>
  <si>
    <t>Modules in progress  at SB stage on date (=(4)-(5))</t>
  </si>
  <si>
    <t>SB's sent/ready for classification</t>
  </si>
  <si>
    <t>defective ASIC's</t>
  </si>
  <si>
    <t>2022017(Japan), 2022038(Nordic), 2022004(US), 2022033(UK)</t>
  </si>
  <si>
    <t>Date (dd/mm/yyyy)</t>
  </si>
  <si>
    <t>+/-10</t>
  </si>
  <si>
    <t>+/-20</t>
  </si>
  <si>
    <t>(eg unusual amount of debris/marks near detector edges, messy detector-detector bonding that leaves any bonds flat near detector surface, broken bits of bond wire, etc.)</t>
  </si>
  <si>
    <t>YIELD</t>
  </si>
  <si>
    <t>Cumulative</t>
  </si>
  <si>
    <t>Date (yymmdd)</t>
  </si>
  <si>
    <t>030701</t>
  </si>
  <si>
    <t>030801</t>
  </si>
  <si>
    <t>No history of unexplained bad IV behaviour (eg current very big on first test of module)</t>
  </si>
  <si>
    <t>replacing hybrid</t>
  </si>
  <si>
    <t>rebonding wires</t>
  </si>
  <si>
    <t>others</t>
  </si>
  <si>
    <t>Pipeline</t>
  </si>
  <si>
    <t>TrimDAC loading failed</t>
  </si>
  <si>
    <t>Negative offset</t>
  </si>
  <si>
    <t>damaged, no recovery</t>
  </si>
  <si>
    <t xml:space="preserve">Series (not pre-series) detectors.  </t>
  </si>
  <si>
    <t>+/-0.5</t>
  </si>
  <si>
    <t>+/-0.6</t>
  </si>
  <si>
    <t>&gt;+/-0.6</t>
  </si>
  <si>
    <t>+/-3</t>
  </si>
  <si>
    <t>+/-6</t>
  </si>
  <si>
    <t>&gt;+/-7</t>
  </si>
  <si>
    <t>+/-0.03</t>
  </si>
  <si>
    <t>040601</t>
  </si>
  <si>
    <t>040701</t>
  </si>
  <si>
    <t>040801</t>
  </si>
  <si>
    <t>040901</t>
  </si>
  <si>
    <t>STUCK-CELL &gt;2/link</t>
  </si>
  <si>
    <t>Categories (1.1~5)</t>
  </si>
  <si>
    <t>Abnormal cal line</t>
  </si>
  <si>
    <t>e.g., replacing an ASIC, gluing on a replacement pitch adapter, re-bonding work.</t>
  </si>
  <si>
    <t>Visual rejects</t>
  </si>
  <si>
    <t>Quality</t>
  </si>
  <si>
    <t>I-V Comment</t>
  </si>
  <si>
    <t xml:space="preserve">They are carefully stored for later assessment by the Barrel Module community.  </t>
  </si>
  <si>
    <t>ISH=30uA COLD</t>
  </si>
  <si>
    <t>REWORK</t>
  </si>
  <si>
    <t>Bad current behaviour</t>
  </si>
  <si>
    <t>for any barrel</t>
  </si>
  <si>
    <t>for B5/B6</t>
  </si>
  <si>
    <t>total</t>
  </si>
  <si>
    <t>Location sheet:</t>
  </si>
  <si>
    <t>defective ASIC's</t>
  </si>
  <si>
    <t>outside of assembly location, e.g., irradiation, beamtest, macro assembly site</t>
  </si>
  <si>
    <t>Module inst. id</t>
  </si>
  <si>
    <t>Inventory</t>
  </si>
  <si>
    <t>Cumulative</t>
  </si>
  <si>
    <t>Sensors</t>
  </si>
  <si>
    <t>PC-hybrids</t>
  </si>
  <si>
    <t>ASIC's</t>
  </si>
  <si>
    <t>ASIC-hybrids</t>
  </si>
  <si>
    <t>Received:</t>
  </si>
  <si>
    <t>Reasons:</t>
  </si>
  <si>
    <t>YIELD</t>
  </si>
  <si>
    <t>The limits of quantities as measured for the Pass category: see the attached table</t>
  </si>
  <si>
    <t>b [mrad]</t>
  </si>
  <si>
    <t>SB's</t>
  </si>
  <si>
    <t>040701</t>
  </si>
  <si>
    <t>040801</t>
  </si>
  <si>
    <t>040901</t>
  </si>
  <si>
    <t>update in Categories sheet (listing sums of GOOD+PASS for barrels)</t>
  </si>
  <si>
    <t>correction of mistypo in categories definition, module for B3 and B4, temperature... &lt;2 deg.C</t>
  </si>
  <si>
    <t>Barrel classification</t>
  </si>
  <si>
    <t>No</t>
  </si>
  <si>
    <t>a1</t>
  </si>
  <si>
    <t>a2</t>
  </si>
  <si>
    <t>a3</t>
  </si>
  <si>
    <t>B3/B4</t>
  </si>
  <si>
    <t>B5/B6</t>
  </si>
  <si>
    <t>B6</t>
  </si>
  <si>
    <t>No</t>
  </si>
  <si>
    <t>&lt;2 degC</t>
  </si>
  <si>
    <t>Vdd min</t>
  </si>
  <si>
    <t>add columns of STUCKCELL&gt;2/link and BHN (block of high noise = partbonded in hybrid) at SDF=0.4, and modify counting of total , in ASICdefects sheet</t>
  </si>
  <si>
    <t>2.0</t>
  </si>
  <si>
    <t>hyb2Concavity [mm]</t>
  </si>
  <si>
    <t>hyb1CapMaxH [mm]</t>
  </si>
  <si>
    <t>hyb2CapMaxH [mm]</t>
  </si>
  <si>
    <t>hybridMaxThickness [mm]</t>
  </si>
  <si>
    <t>lost in FAILed hybrids</t>
  </si>
  <si>
    <t>mhy [um]</t>
  </si>
  <si>
    <t>ASIC stuffing</t>
  </si>
  <si>
    <t>ready for hybrid mounting</t>
  </si>
  <si>
    <t>e.g GOOD after ASIC replacement</t>
  </si>
  <si>
    <t>ASIC stuffing (hybrid counts)</t>
  </si>
  <si>
    <t>anticipated</t>
  </si>
  <si>
    <t>Base-boards</t>
  </si>
  <si>
    <t>calculate "Modules classifed" in Pipeline from Categories</t>
  </si>
  <si>
    <t>2.2.1</t>
  </si>
  <si>
    <t>update Introduction sheet on description of HOLD sheet</t>
  </si>
  <si>
    <t>2.3.1</t>
  </si>
  <si>
    <t>update to include PASS2, SPARE, FAIL catogories defined in March 2004 SCT meeting and after</t>
  </si>
  <si>
    <t>2.3.2</t>
  </si>
  <si>
    <t>refined the MDM decay fitting function to account for the plateau current</t>
  </si>
  <si>
    <t>+/-6.290</t>
  </si>
  <si>
    <t>+/-640</t>
  </si>
  <si>
    <t>+/-0.25</t>
  </si>
  <si>
    <t>+/-0.6</t>
  </si>
  <si>
    <t>PASS2</t>
  </si>
  <si>
    <t>SPARE</t>
  </si>
  <si>
    <t>Modules sent/ready for classification</t>
  </si>
  <si>
    <t>GOOD+PASS</t>
  </si>
  <si>
    <t>Sign-off</t>
  </si>
  <si>
    <t>hymaf [mrad]</t>
  </si>
  <si>
    <t>hymxb [um]</t>
  </si>
  <si>
    <t>hymyb [um]</t>
  </si>
  <si>
    <t>hymab [mrad]</t>
  </si>
  <si>
    <t>conp1x [um]</t>
  </si>
  <si>
    <t>conp1y [um]</t>
  </si>
  <si>
    <t>Modules in progress with hybrid mounted on date(=(5)-(7))</t>
  </si>
  <si>
    <t>Lost, damaged, in handling and assembly (not counted as started)</t>
  </si>
  <si>
    <t>Module location</t>
  </si>
  <si>
    <t>Module id</t>
  </si>
  <si>
    <t>&gt;+/-300</t>
  </si>
  <si>
    <t>1-sided</t>
  </si>
  <si>
    <t>+/-0.35</t>
  </si>
  <si>
    <t>+/-0.25</t>
  </si>
  <si>
    <r>
      <t>Bad s-curves &gt;</t>
    </r>
    <r>
      <rPr>
        <sz val="10"/>
        <color indexed="10"/>
        <rFont val="Helv"/>
        <family val="2"/>
      </rPr>
      <t>0.45</t>
    </r>
    <r>
      <rPr>
        <sz val="10"/>
        <rFont val="Helv"/>
        <family val="2"/>
      </rPr>
      <t>fC</t>
    </r>
  </si>
  <si>
    <r>
      <t>Bad s-curves &gt;</t>
    </r>
    <r>
      <rPr>
        <sz val="10"/>
        <color indexed="10"/>
        <rFont val="Helv"/>
        <family val="2"/>
      </rPr>
      <t>0.45</t>
    </r>
    <r>
      <rPr>
        <sz val="10"/>
        <rFont val="Helv"/>
        <family val="2"/>
      </rPr>
      <t>fC</t>
    </r>
  </si>
  <si>
    <r>
      <t>containing &gt;</t>
    </r>
    <r>
      <rPr>
        <sz val="10"/>
        <color indexed="10"/>
        <rFont val="Helv"/>
        <family val="2"/>
      </rPr>
      <t xml:space="preserve">0.45 </t>
    </r>
    <r>
      <rPr>
        <sz val="10"/>
        <rFont val="Helv"/>
        <family val="2"/>
      </rPr>
      <t>fC</t>
    </r>
  </si>
  <si>
    <t>midyf [um]</t>
  </si>
  <si>
    <t>REWORK /Classified</t>
  </si>
  <si>
    <t>FAIL /Classified</t>
  </si>
  <si>
    <t>(GOOD+PASS) /Classified</t>
  </si>
  <si>
    <t>PASS /(GOOD+PASS)</t>
  </si>
  <si>
    <t>MD&gt;350V</t>
  </si>
  <si>
    <t>SB's classified</t>
  </si>
  <si>
    <t>ASIC-hybrids Classified</t>
  </si>
  <si>
    <t>optimalMaxZerrorUpper [mm]</t>
  </si>
  <si>
    <t>Abnormally long MD current decay , 1hr &lt; decay time &lt;= 6 hr, or high MD plateau current, 1uA&lt; I_MD&lt;=4 uA</t>
  </si>
  <si>
    <t>2.25</t>
  </si>
  <si>
    <t>For barrel 6</t>
  </si>
  <si>
    <t>1.25</t>
  </si>
  <si>
    <t>and approximately the time when { I(T)-I(plateau)}/{I(0)-I(plateau)}=1/2.7</t>
  </si>
  <si>
    <t>hymxf [um]</t>
  </si>
  <si>
    <t>hymyf [um]</t>
  </si>
  <si>
    <t>2.4.1</t>
  </si>
  <si>
    <t>2.3.4</t>
  </si>
  <si>
    <t>update PASS2/SPARE of hymxf(b), hymyf(b), and conp1y + add temp. diff. dT&gt;4 deg.C for SPARE + bug fix + consistent s-curves &gt;0.45 fC</t>
  </si>
  <si>
    <t xml:space="preserve"> First proposals for Modules to Select for Barrels 3 and 4</t>
  </si>
  <si>
    <t>Thermistor temperatures are as expected for test setup and difference in their temperature(dT) is dT&lt;2 deg C</t>
  </si>
  <si>
    <t>Any conclusions on irradiation hardness that might be established in future</t>
  </si>
  <si>
    <t>Thermistor T diff.&gt;=2C</t>
  </si>
  <si>
    <t>Module categories (each column entry is exclusive each other)</t>
  </si>
  <si>
    <t>msy [um]</t>
  </si>
  <si>
    <t>small wiggles - last thr = -.03</t>
  </si>
  <si>
    <t>OK - but token problem</t>
  </si>
  <si>
    <t>OK - 8 defects</t>
  </si>
  <si>
    <t>OK - 11 defects</t>
  </si>
  <si>
    <t>OK SDF=0.4</t>
  </si>
  <si>
    <t>OK - 9 defects</t>
  </si>
  <si>
    <t>OK - 7 defects</t>
  </si>
  <si>
    <t>small wiggles - last thr = .01</t>
  </si>
  <si>
    <t>sepf [um]</t>
  </si>
  <si>
    <t>sepb [um]</t>
  </si>
  <si>
    <t>in both +,-thresholds</t>
  </si>
  <si>
    <t>(GOOD+REPAIRED)/SUM(1to4)</t>
  </si>
  <si>
    <t>030501</t>
  </si>
  <si>
    <t>030601</t>
  </si>
  <si>
    <t>These are to be used in an EXTREME EMERFGENCY case in ATLAS</t>
  </si>
  <si>
    <t>To be mated with hybrids with AA1 chips as much as possible</t>
  </si>
  <si>
    <t>To be mated with hybrids with AA1 chips as much as possible</t>
  </si>
  <si>
    <t>040401</t>
  </si>
  <si>
    <t>040501</t>
  </si>
  <si>
    <t>040601</t>
  </si>
  <si>
    <t>040701</t>
  </si>
  <si>
    <t>040801</t>
  </si>
  <si>
    <t>040901</t>
  </si>
  <si>
    <t>041001</t>
  </si>
  <si>
    <t>041101</t>
  </si>
  <si>
    <t>For electrical performance, it is expected that the large majority of modules will have considerably less than the 1% bad channels of the specification.</t>
  </si>
  <si>
    <t>Within Good are the subcategories:</t>
  </si>
  <si>
    <t>Module</t>
  </si>
  <si>
    <t>031101</t>
  </si>
  <si>
    <t>031201</t>
  </si>
  <si>
    <t>040101</t>
  </si>
  <si>
    <t>040201</t>
  </si>
  <si>
    <t>040301</t>
  </si>
  <si>
    <t>040401</t>
  </si>
  <si>
    <t>040501</t>
  </si>
  <si>
    <t>040601</t>
  </si>
  <si>
    <t>in negative(-) or both (+,-) threshold</t>
  </si>
  <si>
    <t>Modules</t>
  </si>
  <si>
    <t>replacing ASIC</t>
  </si>
  <si>
    <t xml:space="preserve">STUCK-CELL </t>
  </si>
  <si>
    <t>The number of Pass modules should therefore be much less than the number of Good modules.</t>
  </si>
  <si>
    <t xml:space="preserve">A Pass module must still fully satisfy the electrical specification.  </t>
  </si>
  <si>
    <t>Bypass test Vdd min &gt;3.8V</t>
  </si>
  <si>
    <t>Thermmistor temp diff dT&gt;4 deg.C</t>
  </si>
  <si>
    <t>Bypass test Vdd min &gt;3.8V</t>
  </si>
  <si>
    <t xml:space="preserve">Pass modules are agreed to be usable in ATLAS, without further discussion. </t>
  </si>
  <si>
    <t>Within Pass are the subcategories:</t>
  </si>
  <si>
    <t>for any barrel</t>
  </si>
  <si>
    <t>GOOD+PASS</t>
  </si>
  <si>
    <t>PASS2+SPARE</t>
  </si>
  <si>
    <t>&gt;+/-6.290</t>
  </si>
  <si>
    <t>&gt;+/-640</t>
  </si>
  <si>
    <t>+/-7</t>
  </si>
  <si>
    <t>maxZlower [mm]</t>
  </si>
  <si>
    <t>maxZupper [mm]</t>
  </si>
  <si>
    <t>moduleThickness [mm]</t>
  </si>
  <si>
    <t>optimalMaxZerrorLower [mm]</t>
  </si>
  <si>
    <t>SB or Modules in FAIL</t>
  </si>
  <si>
    <t>SB</t>
  </si>
  <si>
    <t>Date (yymmdd)</t>
  </si>
  <si>
    <t>Stock:</t>
  </si>
  <si>
    <t>Reasons: requiring ...</t>
  </si>
  <si>
    <t>further visual inspection</t>
  </si>
  <si>
    <t>cleaning</t>
  </si>
  <si>
    <t>Out of PASS limit</t>
  </si>
  <si>
    <t>I(500V)&gt;4uA W/O MD&lt;350V</t>
  </si>
  <si>
    <t>Abnormally long current decay, &gt;1hr</t>
  </si>
  <si>
    <t>Lost ch. &gt;7consective/side, &gt;15/total</t>
  </si>
  <si>
    <t>Others</t>
  </si>
  <si>
    <t>030501</t>
  </si>
  <si>
    <t>030601</t>
  </si>
  <si>
    <t>030701</t>
  </si>
  <si>
    <t>030801</t>
  </si>
  <si>
    <t>030901</t>
  </si>
  <si>
    <t>Modules classified</t>
  </si>
  <si>
    <t>(dd/mm/yyyy)</t>
  </si>
  <si>
    <t>Comment</t>
  </si>
  <si>
    <t xml:space="preserve">Channel 68 masked: high gain (167.3mV/fC, cut 73.0mV/fC)
Channel 510 masked: STUCK
Channel 721 masked: low gain (45.9mV/fC, cut 46.0mV/fC)
Channel 789 masked: high offset (193.2mV, cut 93.0mV)
Channel 921 masked: STUCK
Channel 953 masked: low gain (0.0mV/fC, cut 41.3mV/fC)
Channel 1114 masked: STUCK
Channel 1258 masked: low gain (0.0mV/fC, cut 43.9mV/fC)
Channel 1518 masked: high gain (80.6mV/fC, cut 73.2mV/fC)
</t>
  </si>
  <si>
    <t xml:space="preserve">SD Problem S11  replaced but IV fails after rework
</t>
  </si>
  <si>
    <t xml:space="preserve">Channel 8 masked: high offset (156.3mV, cut 99.6mV)
Channel 424 masked: STUCK
Channel 625 masked: DEAD
Channel 726 masked: very high noise (2307enc, cut 1670enc)
Channel 1015 masked: low gain (0.0mV/fC, cut 41.8mV/fC)
Channel 1042 masked: high offset (135.5mV, cut 96.0mV)
Channel 1218 masked: low gain (37.8mV/fC, cut 40.3mV/fC)
Channel 1334 masked: high gain (73.5mV/fC, cut 66.1mV/fC)
Channel 1358 masked: STUCK
</t>
  </si>
  <si>
    <t xml:space="preserve">Channel 14 masked: low gain (39.8mV/fC, cut 40.1mV/fC)
Channel 276 masked: STUCK
</t>
  </si>
  <si>
    <t xml:space="preserve">Channel 387 masked: low gain (9.0mV/fC, cut 38.7mV/fC) Noise bumps cured with SDF=0.40
</t>
  </si>
  <si>
    <t xml:space="preserve">Chip M0 TOKEN minimum Vdd 3.70 
Chip S1 TOKEN minimum Vdd 3.80
Chip S1 RTOKEN minimum Vdd 3.80
Chip E13 RTOKEN minimum Vdd 3.70
needs SDF=0.40
</t>
  </si>
  <si>
    <t xml:space="preserve">Channel 984 masked: high offset (175.9mV, cut 85.9mV) , channel 703 unbonded
</t>
  </si>
  <si>
    <t xml:space="preserve">Channel 586 masked: low gain (32.7mV/fC, cut 41.1mV/fC)
Channel 587 masked: low gain (27.6mV/fC, cut 41.1mV/fC)
Channel 799 masked: low gain (19.1mV/fC, cut 38.9mV/fC)
Channel 800 masked: low gain (22.9mV/fC, cut 38.9mV/fC)
Channel 801 masked: low gain (21.7mV/fC, cut 38.9mV/fC)
needs sdf=0.40
</t>
  </si>
  <si>
    <t xml:space="preserve">SDF=0.4
</t>
  </si>
  <si>
    <t>3.5V</t>
  </si>
  <si>
    <t>Yes</t>
  </si>
  <si>
    <t>No</t>
  </si>
  <si>
    <t>&gt;3 mrad</t>
  </si>
  <si>
    <t>+/-500</t>
  </si>
  <si>
    <t>&gt;+/-500</t>
  </si>
  <si>
    <t>+/-300</t>
  </si>
  <si>
    <t>average= (hyb1LeftNearH+hyb1RightNearH)/2</t>
  </si>
  <si>
    <t>average= (hyb1LeftFarH+hyb1RightFarH)/2</t>
  </si>
  <si>
    <t>average= (hyb2LeftNearH+hyb2RightNearH)/2</t>
  </si>
  <si>
    <t>average= (hyb2LeftFarH+hyb2RightFarH)/2</t>
  </si>
  <si>
    <t>msx [um]</t>
  </si>
  <si>
    <t>041101</t>
  </si>
  <si>
    <t>041201</t>
  </si>
  <si>
    <t>Classified</t>
  </si>
  <si>
    <t>Cumulative</t>
  </si>
  <si>
    <t>b angle &gt;3 mrad</t>
  </si>
  <si>
    <t>mhx [um]</t>
  </si>
  <si>
    <t>Dead</t>
  </si>
  <si>
    <t xml:space="preserve">Large Gain Spread (LGS) </t>
  </si>
  <si>
    <t>ISH=30uA Warm</t>
  </si>
  <si>
    <t>SB or Modules in HOLD (This sheet is kept for historical reason)</t>
  </si>
  <si>
    <t>SB or Modules in SPARE</t>
  </si>
  <si>
    <t>hyb1Concavity [mm]</t>
  </si>
  <si>
    <t>Others</t>
  </si>
  <si>
    <t>Modules sent/ready for wire-bonding</t>
  </si>
  <si>
    <t>Vdd min. [V]</t>
  </si>
  <si>
    <t>&gt;3.8V</t>
  </si>
  <si>
    <t>---</t>
  </si>
  <si>
    <t>Bad S-curves &gt;0.45fC</t>
  </si>
  <si>
    <t>&gt;0.45fC</t>
  </si>
  <si>
    <t>7</t>
  </si>
  <si>
    <t>Bad s-curves &gt;0.45fC</t>
  </si>
  <si>
    <t>9</t>
  </si>
  <si>
    <t>Others</t>
  </si>
  <si>
    <t>Categories sheet:</t>
  </si>
  <si>
    <t>GOOD</t>
  </si>
  <si>
    <t>PASS</t>
  </si>
  <si>
    <t>(HOLD)</t>
  </si>
  <si>
    <t>PASS2</t>
  </si>
  <si>
    <t>SPARE</t>
  </si>
  <si>
    <t>FAIL</t>
  </si>
  <si>
    <t>REWORK</t>
  </si>
  <si>
    <t>for any barrel</t>
  </si>
  <si>
    <t>for B5/B6</t>
  </si>
  <si>
    <t>(SB's)</t>
  </si>
  <si>
    <t>(Modules)</t>
  </si>
  <si>
    <t>SB's</t>
  </si>
  <si>
    <t>Modules</t>
  </si>
  <si>
    <t>Microdischarge (MD), MD&gt;300V for B6, &gt;350V for B5, and &gt;500V for B3 and B4</t>
  </si>
  <si>
    <t>for B6</t>
  </si>
  <si>
    <t>forB6</t>
  </si>
  <si>
    <t>&lt;=4</t>
  </si>
  <si>
    <t>&lt;=4@500V</t>
  </si>
  <si>
    <t>&gt;=350</t>
  </si>
  <si>
    <t>&lt;=1</t>
  </si>
  <si>
    <t>&lt;=0.45fC</t>
  </si>
  <si>
    <t>&gt;=300</t>
  </si>
  <si>
    <t>&lt;=4@350V</t>
  </si>
  <si>
    <t>&gt;=150</t>
  </si>
  <si>
    <t>&lt;=6</t>
  </si>
  <si>
    <t>&lt;=4</t>
  </si>
  <si>
    <t>&lt;=3 mrad</t>
  </si>
  <si>
    <t>&gt;=350V</t>
  </si>
  <si>
    <t>&gt;=300V</t>
  </si>
  <si>
    <t>MD&gt;=350V</t>
  </si>
  <si>
    <t>MD&gt;=350V</t>
  </si>
  <si>
    <t>MD&gt;=300V</t>
  </si>
  <si>
    <t>150V&lt;=MD&lt;350V</t>
  </si>
  <si>
    <t>MD&gt;=350V</t>
  </si>
  <si>
    <t>MD&gt;=300V</t>
  </si>
  <si>
    <t>150V&lt;=MD&lt;350V</t>
  </si>
  <si>
    <t>Long MD current decay , 1hr &lt; decay time &lt;= 6 hr</t>
  </si>
  <si>
    <t xml:space="preserve">Channels 281,376 Unbonded,  545 high gain
</t>
  </si>
  <si>
    <t xml:space="preserve">Channel 525 masked: low offset (-78.5mV, cut -67.9mV)
Channel 905 masked: low offset (-115.7mV, cut -71.9mV)
</t>
  </si>
  <si>
    <t xml:space="preserve">S10 LGS  OK with ISH=20
</t>
  </si>
  <si>
    <t xml:space="preserve">Channel 1068 masked: high offset (127.7mV, cut 92.6mV)
</t>
  </si>
  <si>
    <t xml:space="preserve">channel 422 masked (high offset)
</t>
  </si>
  <si>
    <t xml:space="preserve">Channel 1149 masked: high gain (299.3mV/fC, cut 75.1mV/fC)
</t>
  </si>
  <si>
    <t xml:space="preserve">Channel 548 masked: STUCK
</t>
  </si>
  <si>
    <t xml:space="preserve">spiky gain but becomes normal after manually eliminating 8fC from fit
</t>
  </si>
  <si>
    <t xml:space="preserve">no defective channels
</t>
  </si>
  <si>
    <t xml:space="preserve">Channel 1205 masked: high offset (119.3mV, cut 95.4mV)
</t>
  </si>
  <si>
    <t xml:space="preserve">Chip E5 LGS Ish=20
</t>
  </si>
  <si>
    <t xml:space="preserve">Channel 1100 masked: low offset (-78.2mV, cut -59.7mV)   channels 1332-1333 1340 1362 noisy
</t>
  </si>
  <si>
    <t xml:space="preserve">Negative offset S03
</t>
  </si>
  <si>
    <t xml:space="preserve">Channel 3 masked: very high noise (2465enc, cut 1696enc)
Channel 20 masked: STUCK
</t>
  </si>
  <si>
    <t xml:space="preserve">Channel 264 masked: low gain (-10.9mV/fC, cut 38.4mV/fC), channel 264 low gain, 1448 untrimmable
</t>
  </si>
  <si>
    <t xml:space="preserve">Channel 753 masked: high gain (290.4mV/fC, cut 70.7mV/fC)
</t>
  </si>
  <si>
    <t xml:space="preserve">Channel 108 masked: low gain (37.6mV/fC, cut 39.4mV/fC)
Channel 1257 masked: low gain (19.5mV/fC, cut 38.5mV/fC)
Channel 1258 masked: low gain (25.4mV/fC, cut 38.5mV/fC)
Channel 1398 masked: low gain (13.4mV/fC, cut 37.6mV/fC)
Channel 1399 masked: low gain (28.7mV/fC, cut 37.6mV/fC) - ISH=20 for chip S01 LGS
</t>
  </si>
  <si>
    <t xml:space="preserve">Channel 551 masked: high offset (117.6mV, cut 93.8mV)
</t>
  </si>
  <si>
    <t xml:space="preserve">Channel 558 masked: high gain (105.3mV/fC, cut 68.1mV/fC)
Channel 1491 masked: low gain (19.5mV/fC, cut 40.5mV/fC)
Channel 1492 masked: low gain (33.9mV/fC, cut 40.5mV/fC)
</t>
  </si>
  <si>
    <t xml:space="preserve">641 1208 High noise in Nocc
</t>
  </si>
  <si>
    <t>These are to be used in an EMERGENCY case in ATLAS</t>
  </si>
  <si>
    <t>(See separate proposal for these subcategories)</t>
  </si>
  <si>
    <t>stereo [mrad]</t>
  </si>
  <si>
    <t>replacing connector</t>
  </si>
  <si>
    <t>BLG=BHN=BPB (SDF=default)</t>
  </si>
  <si>
    <t>BLG=BHN=BPB (SDF=0.4)</t>
  </si>
  <si>
    <t>Bad visual features</t>
  </si>
  <si>
    <t>loCoolingFacingConcavity [mm]</t>
  </si>
  <si>
    <t>capMaxThickness [mm]</t>
  </si>
  <si>
    <t>Electrical Comment</t>
  </si>
  <si>
    <t>S-curves Comment</t>
  </si>
  <si>
    <t>Sign-off Comment</t>
  </si>
  <si>
    <t>+/-200</t>
  </si>
  <si>
    <t>No sign of IV 'microdischarge' up to 500V bias (in nitrogen or dry air atmosphere)</t>
  </si>
  <si>
    <t>040501</t>
  </si>
  <si>
    <t>041201</t>
  </si>
  <si>
    <t>e.g., with defective ASIC's</t>
  </si>
  <si>
    <t>ASIC defect classification (ASIC counts)</t>
  </si>
  <si>
    <t>Thermistor temp. diff. dT [deg.C]</t>
  </si>
  <si>
    <t>Thermistor T diff &gt;=2C</t>
  </si>
  <si>
    <t>Thermistor temperatures difference dT&lt; 2 degC for B3,B4,B5, and 2&lt;=dT&lt;4 deg.C for B6</t>
  </si>
  <si>
    <t>Thermistor temp diff dT&gt;4 deg.C</t>
  </si>
  <si>
    <t xml:space="preserve">Channel 1125 masked: low gain (1.0mV/fC, cut 41.9mV/fC)
Channel 1126 masked: low gain (19.3mV/fC, cut 41.9mV/fC)
Channel 1127 masked: low gain (25.8mV/fC, cut 41.9mV/fC)
Channel 1181 masked: STUCK
</t>
  </si>
  <si>
    <t xml:space="preserve">Noise bumps cured with SDF=0.40 and ISH=20 for LGS chip S09
</t>
  </si>
  <si>
    <t xml:space="preserve">Channel 637 masked: high gain (104.4mV/fC, cut 72.4mV/fC)
Channel 1216 masked: low gain (29.6mV/fC, cut 41.5mV/fC)
Channel 1217 masked: low gain (33.6mV/fC, cut 41.5mV/fC)
</t>
  </si>
  <si>
    <t xml:space="preserve">Channel 1023 masked: low gain (0.0mV/fC, cut 39.6mV/fC)
</t>
  </si>
  <si>
    <t xml:space="preserve">Channel 247 masked: low gain (0.0mV/fC, cut 43.3mV/fC)
Channel 261 masked: STUCK
Channel 332 masked: STUCK
Channel 652 masked: STUCK
Channel 840 masked: DEAD
Channel 863 masked: DEAD
Channel 1041 masked: STUCK
Channel 1195 masked: STUCK
</t>
  </si>
  <si>
    <t>Channel 110 masked: low gain (44.9mV/fC, cut 46.1mV/fC)
Channel 177 masked: high offset (206.1mV, cut 91.1mV)
Channel 503 masked: very high noise (1704enc, cut 1624enc)
Channel 506 masked: STUCK
Channel 594 masked: high offset (106.5mV, cut 81.4mV)
Channel 756 masked: very high noise (1937enc, cut 1705enc)
Channel 1161 masked: DEAD
Channel 1435 masked: DEAD
Channel 1475 masked: high offset (176.8mV, cut 89.5mV)
1-bad ch chips/mix</t>
  </si>
  <si>
    <t xml:space="preserve">no defects except for S01 BLG and S11 LGS cured with ISH=20, needs SDF=0.4
</t>
  </si>
  <si>
    <t xml:space="preserve">Channel 69 masked: STUCK. Irregular Nocc
</t>
  </si>
  <si>
    <t xml:space="preserve">Channel 1015 masked: high gain (77.1mV/fC, cut 71.3mV/fC)
</t>
  </si>
  <si>
    <t xml:space="preserve">1365 1389 1391 unbonded  1392 noisy
</t>
  </si>
  <si>
    <t xml:space="preserve">Channel 501 masked: STUCK
Channel 513 masked: high offset (97.6mV, cut 93.6mV)
Channel 894 masked: very high noise (1922enc, cut 1870enc)
</t>
  </si>
  <si>
    <t xml:space="preserve">perfect
</t>
  </si>
  <si>
    <t xml:space="preserve">1404 1413 unbonded
</t>
  </si>
  <si>
    <t xml:space="preserve">Channel 526 masked: STUCK SDF=0.4
</t>
  </si>
  <si>
    <t xml:space="preserve">channel 302 dead  - S01 has a noisy bump cured with SDF=0.40
</t>
  </si>
  <si>
    <t xml:space="preserve">E13 BLG needs SDF=0.4
</t>
  </si>
  <si>
    <t xml:space="preserve">S01 has noisy channels and S11 BLG needs SDF=0.4
</t>
  </si>
  <si>
    <t xml:space="preserve">Channel 18 masked: high offset (176.9mV, cut 95.5mV)
Channel 424 masked: high gain (153.7mV/fC, cut 68.9mV/fC)
Channel 516 masked: STUCK
</t>
  </si>
  <si>
    <t xml:space="preserve">Channel 1005 masked: high gain (755.8mV/fC, cut 66.9mV/fC)
</t>
  </si>
  <si>
    <t xml:space="preserve">578 1409 unbonded
</t>
  </si>
  <si>
    <t xml:space="preserve">631 1130 1299 1415 1427 1510) unbonded
</t>
  </si>
  <si>
    <t xml:space="preserve">Channel 527 masked: low gain (30.8mV/fC, cut 39.2mV/fC) Channel 528 masked: low gain (26.2mV/fC, cut 39.2mV/fC) Channel 529 masked: low gain (0.1mV/fC, cut 39.2mV/fC) Channel 530 masked: low gain (28.3mV/fC, cut 39.2mV/fC) Channel 531 masked: low gain (21.5mV/fC, cut 39.2mV/fC)
Channel 894 masked: low offset (-120.5mV, cut -69.3mV)
Channel 1283 masked: low gain (0.0mV/fC, cut 41.1mV/fC)
</t>
  </si>
  <si>
    <t xml:space="preserve">channel 1381 unbonded
</t>
  </si>
  <si>
    <t xml:space="preserve">Channel 193 masked: low gain (40.0mV/fC, cut 40.4mV/fC)
Channel 617 masked: very high noise (1789enc, cut 1698enc)
Channel 629 masked: very high noise (2012enc, cut 1698enc)
</t>
  </si>
  <si>
    <t xml:space="preserve">channel 515 low gain, channel 653 deadcell
</t>
  </si>
  <si>
    <t xml:space="preserve">Channel 899 untrimmable
</t>
  </si>
  <si>
    <t xml:space="preserve">Channel 1031 masked: low gain (29.6mV/fC, cut 40.3mV/fC)
Channel 1032 masked: low gain (25.8mV/fC, cut 40.3mV/fC)
Channel 1033 masked: low gain (25.4mV/fC, cut 40.3mV/fC)
</t>
  </si>
  <si>
    <t xml:space="preserve">SDF=0.4
Channel 543 masked: low gain (1.9mV/fC, cut 40.4mV/fC)
Channel 544 masked: low gain (36.4mV/fC, cut 40.4mV/fC)
</t>
  </si>
  <si>
    <t xml:space="preserve">channel 812 noisy - SDF=0.40 for other noise bumps
</t>
  </si>
  <si>
    <t xml:space="preserve">Channel 614 masked: low offset (-88.6mV, cut -67.9mV)
Channel 1163 masked: high offset (145.2mV, cut 92.7mV)
</t>
  </si>
  <si>
    <t xml:space="preserve">Channel 314 masked: high offset (219.0mV, cut 87.2mV)
Channel 475 masked: STUCK
Channel 674 masked: low gain (22.7mV/fC, cut 41.6mV/fC)
Channel 675 masked: low gain (13.3mV/fC, cut 41.6mV/fC)
Channel 676 masked: low gain (19.1mV/fC, cut 41.6mV/fC)
Channel 1111 masked: low gain (17.0mV/fC, cut 39.5mV/fC)
Channel 1112 masked: low gain (5.9mV/fC, cut 39.5mV/fC)
Channel 1113 masked: low gain (18.0mV/fC, cut 39.5mV/fC)
</t>
  </si>
  <si>
    <t>"exclusive": e.g.,  if midyf is in SPARE cut, the stereo must be below or equal to the next tightest cut, i.e., PASS2 cut</t>
  </si>
  <si>
    <t>&lt;-</t>
  </si>
  <si>
    <t>&gt;4</t>
  </si>
  <si>
    <t>---</t>
  </si>
  <si>
    <t>+/-500</t>
  </si>
  <si>
    <t>&gt;+/-500</t>
  </si>
  <si>
    <t xml:space="preserve">Channel 71 masked: STUCK
Channel 1312 masked: low offset (-81.2mV, cut -63.8mV) and all chips fit range adjusted (0.0fC - 6.0fC)
</t>
  </si>
  <si>
    <t xml:space="preserve">Channel 248 masked: very high noise
</t>
  </si>
  <si>
    <t xml:space="preserve">no defects  
</t>
  </si>
  <si>
    <t xml:space="preserve">Channel 750 masked: high offset (131.8mV, cut 89.2mV)
</t>
  </si>
  <si>
    <t xml:space="preserve">Channel 35 masked: STUCK
Channel 1231 masked: low gain (40.5mV/fC, cut 41.0mV/fC)
</t>
  </si>
  <si>
    <t xml:space="preserve">S03 negative offset (minus) OK with ISH=20 Channel 479 masked: low gain (0.0mV/fC, cut 43.5mV/fC) 
</t>
  </si>
  <si>
    <t xml:space="preserve">S09 negative offset (minus) OK with ISH=20
</t>
  </si>
  <si>
    <t xml:space="preserve">Channel 274 masked: low offset (-65.4mV, cut -64.2mV)
</t>
  </si>
  <si>
    <t xml:space="preserve">Channel 1326 masked: low gain (29.1mV/fC, cut 44.7mV/fC)
Channel 1327 masked: low gain (31.4mV/fC, cut 44.7mV/fC)
Channel 1462 masked: high offset (189.1mV, cut 93.7mV) ,  channels 36,397 unbonded
</t>
  </si>
  <si>
    <t xml:space="preserve">M8 negative offset (negative in NO) cured with ISH=20 
Gain becomes normal when 8fC is excluded manually from the fit (otherwise spikes)
</t>
  </si>
  <si>
    <t xml:space="preserve">Channel 2 masked: high offset (160.6mV, cut 97.3mV)
</t>
  </si>
  <si>
    <t xml:space="preserve">Channel 449 masked: low gain (0.0mV/fC, cut 37.3mV/fC)
Channel 747 masked: STUCK
</t>
  </si>
  <si>
    <t xml:space="preserve">Channel 877 masked: high offset (105.4mV, cut 100.4mV)
Channel 1131 masked: STUCK  - Channels51,87,209,1117 unbonded
</t>
  </si>
  <si>
    <t xml:space="preserve">E5 has a noise bump at the edge but passes, only one channels 767 is higher than cut
</t>
  </si>
  <si>
    <t xml:space="preserve">ch 170 258 partbonded
</t>
  </si>
  <si>
    <t xml:space="preserve">1 ch high offset but ok (cut at 50)
</t>
  </si>
  <si>
    <t xml:space="preserve">1 dead cell 3 consecutive dead
</t>
  </si>
  <si>
    <t xml:space="preserve">758 765 773-774 unbonded
</t>
  </si>
  <si>
    <t xml:space="preserve">no defective channels, Nocc irregular
</t>
  </si>
  <si>
    <t xml:space="preserve">irregular gain on link 0, 7 channels (801-803 1012-1013 1436-1437)  masked on link1 (noisy)  SDF=0.40 required 
</t>
  </si>
  <si>
    <t xml:space="preserve">170 768 1347 partbonded and  Chip M0 RTOKEN minimum Vdd 3.60, Chip S1 TOKEN minimum Vdd 3.60
</t>
  </si>
  <si>
    <t xml:space="preserve">channels 410 412  low gain 805 807 809 partbonded 1522-1523 low gain - chip E13 LGS
</t>
  </si>
  <si>
    <t xml:space="preserve">no elec/F
</t>
  </si>
  <si>
    <t xml:space="preserve">Channel 1106 masked: STUCK, channel 660 unbonded
</t>
  </si>
  <si>
    <t xml:space="preserve">no defects but Nocc irregular
</t>
  </si>
  <si>
    <t xml:space="preserve">Channel 810 masked: low gain (31.2mV/fC, cut 45.8mV/fC)
Channel 811 masked: low gain (33.5mV/fC, cut 45.8mV/fC)  and channels 174 176 178 199 600 unbonded/partbonded
</t>
  </si>
  <si>
    <t xml:space="preserve">Channel 1313 masked: low gain (42.9mV/fC, cut 46.5mV/fC)
</t>
  </si>
  <si>
    <t xml:space="preserve">channels 168 170 172 477 partbonded
</t>
  </si>
  <si>
    <t xml:space="preserve">channels 861 863 partbonded
</t>
  </si>
  <si>
    <t xml:space="preserve">Channel 883 masked: low gain (0.0mV/fC, cut 40.9mV/fC) - S02 LGS needs ISH=20
</t>
  </si>
  <si>
    <t xml:space="preserve">(channel 595 OK) 1394-1396 low gain/noisy
</t>
  </si>
  <si>
    <t xml:space="preserve">192-193 low gain 1332 partbonded
</t>
  </si>
  <si>
    <t xml:space="preserve">ch 191 deadcell
</t>
  </si>
  <si>
    <t xml:space="preserve">370-371 1203
</t>
  </si>
  <si>
    <t xml:space="preserve">ch 942 high offset
</t>
  </si>
  <si>
    <t xml:space="preserve">Channel 323 masked: low offset (-79.9mV)
</t>
  </si>
  <si>
    <t xml:space="preserve">PA chipped -19 consecutive bad channels (unbonded) and 4 noisy
</t>
  </si>
  <si>
    <t xml:space="preserve">ch 1029  stuck
</t>
  </si>
  <si>
    <t xml:space="preserve">Channel 926 stuckcell, channel 1326  deadcell
</t>
  </si>
  <si>
    <t xml:space="preserve">Channels 1463-1464 low gain/dead
</t>
  </si>
  <si>
    <t xml:space="preserve">channel 688 noisy
</t>
  </si>
  <si>
    <t xml:space="preserve">1013 1023 partbonded
</t>
  </si>
  <si>
    <t xml:space="preserve">Channel 711 masked: low gain (32.8mV/fC, cut 42.8mV/fC)
Channel 712 masked: low gain (25.5mV/fC, cut 42.8mV/fC)
</t>
  </si>
  <si>
    <t xml:space="preserve">Channel 399 masked: high offset (94.1mV, cut 90.6mV)
Channel 687 masked: low gain (25.1mV/fC, cut 40.1mV/fC)
Channel 688 masked: low gain (26.5mV/fC, cut 40.1mV/fC)
Channel 1152 masked: low gain (0.0mV/fC, cut 41.1mV/fC)
Channel 1466 masked: high offset (217.2mV, cut 89.9mV)
</t>
  </si>
  <si>
    <t xml:space="preserve">Channel 96 masked: high offset (192.8mV, cut 97.5mV)
Channel 247 masked: high offset (115.1mV, cut 91.3mV)
</t>
  </si>
  <si>
    <t xml:space="preserve">Channel 987 masked: low gain (30.7mV/fC, cut 41.4mV/fC)
Channel 988 masked: low gain (32.4mV/fC, cut 41.4mV/fC)
</t>
  </si>
  <si>
    <t xml:space="preserve">ch  160 stuck
</t>
  </si>
  <si>
    <t xml:space="preserve">no defects. Irregular Nocc LGS E13 ok with ISH=20
</t>
  </si>
  <si>
    <t xml:space="preserve">Channel 512 masked: high offset (104.9mV, cut 98.3mV)
</t>
  </si>
  <si>
    <t xml:space="preserve">sdf=0.4 and ISH=20 for S10
</t>
  </si>
  <si>
    <t xml:space="preserve">Channel 550 masked: STUCK
Channel 1345 masked: very high noise (2470enc, cut 1802enc)
</t>
  </si>
  <si>
    <t xml:space="preserve">SDF=0.4 and ISH=20 for S11
Channel 110 masked: low gain (32.7mV/fC, cut 39.1mV/fC)
Channel 111 masked: low gain (31.0mV/fC, cut 39.1mV/fC)
</t>
  </si>
  <si>
    <t xml:space="preserve">Channel 1364 masked: high offset (201.2mV, cut 87.9mV)  channel 1473 unbonded
</t>
  </si>
  <si>
    <t xml:space="preserve">S11 negative offset (minus) OK with ISH=20
</t>
  </si>
  <si>
    <t xml:space="preserve">Channel 1004 masked: low gain (22.1mV/fC, cut 46.7mV/fC)
Channel 1005 masked: low gain (20.3mV/fC, cut 46.7mV/fC)
Channel 1006 masked: low gain (26.3mV/fC, cut 46.7mV/fC)
Channel 1007 masked: low gain (30.1mV/fC, cut 46.7mV/fC)
</t>
  </si>
  <si>
    <t xml:space="preserve">Channel 758 masked: high offset (251.8mV, cut 100.2mV), Channel  766 partbonded
</t>
  </si>
  <si>
    <t xml:space="preserve">no defects - irregular gain and Nocc - needs SDF=0.4
</t>
  </si>
  <si>
    <t xml:space="preserve">Channel 300 masked: low gain (37.7mV/fC, cut 42.9mV/fC)
</t>
  </si>
  <si>
    <t xml:space="preserve">no defective channels - needs SDF=0.40 and 8fC point excluded from fit
</t>
  </si>
  <si>
    <t xml:space="preserve">Channel 681 masked: STUCK - Channel 971 masked: low offset (-80.6mV, cut -68.8mV)
</t>
  </si>
  <si>
    <t xml:space="preserve">122 dead cell (masked)  889 1331 unbonded
</t>
  </si>
  <si>
    <t xml:space="preserve">2 ch consecutive high noise M00 - bumpy gain
</t>
  </si>
  <si>
    <t xml:space="preserve">channel 1162 dead cell   
</t>
  </si>
  <si>
    <t xml:space="preserve"> channel 465  partbonded
</t>
  </si>
  <si>
    <t xml:space="preserve">ch 137 unbonded, ch 915 noisy, ch  935 unbonded
</t>
  </si>
  <si>
    <t xml:space="preserve">Channel 1152 masked: high offset (238.5) needs SDF=0.40
</t>
  </si>
  <si>
    <t xml:space="preserve">Channel 558 masked: very high noise (2462enc, cut 1784enc) needs sdf=0.4
</t>
  </si>
  <si>
    <t xml:space="preserve">S03 LGS cured with ISH=20
</t>
  </si>
  <si>
    <t xml:space="preserve">M8 ISH=20
</t>
  </si>
  <si>
    <t xml:space="preserve">80 and 88 unbonded
</t>
  </si>
  <si>
    <t xml:space="preserve">12 defects (178 237 249 252 348 417 451 776 861 1008 1199 1303) and  1304-1308 noisy
</t>
  </si>
  <si>
    <t xml:space="preserve">Channel 8 stuck cell
Channel 217 masked: high offset (231.7mV, cut 99.0mV)
Channel 602 masked: DEAD
Channel 672 masked: DEAD
Channel 821 masked: low gain (0.0mV/fC, cut 41.0mV/fC)
Channel 886 masked: low gain (8.7mV/fC, cut 41.0mV/fC)
Channel 1095 masked: STUCK
Channel 1130 masked: high offset (181.4mV, cut 90.1mV)
Channel 1323 masked: high offset (235.5mV, cut 93.7mV)
</t>
  </si>
  <si>
    <t xml:space="preserve">Noise bumps  cured with sdf=0.4
</t>
  </si>
  <si>
    <t xml:space="preserve">ISH=20 for M0 (LGS)
chan 0, 2 partbonded                                                Channel 38 masked: high offset (156.8mV, cut 92.0mV)
Channel 147 masked: DEAD
Channel 375 masked: DEAD
Channel 602 masked: high offset (121.8mV, cut 91.1mV)
Channel 664 masked: STUCK
Channel 1141 masked: low gain (16.1mV/fC, cut 40.1mV/fC)
Channel 1224 masked: DEAD
</t>
  </si>
  <si>
    <t xml:space="preserve">Channel 260 masked: DEAD
Channel 625 masked: STUCK
Channel 640 masked: high gain (79.2mV/fC, cut 72.7mV/fC)
Channel 735 masked: low offset (-95.7mV, cut -65.7mV)
Channel 1034 masked: very high noise (2064enc, cut 1819enc)
Channel 1364 masked: high offset (119.1mV, cut 87.2mV)
</t>
  </si>
  <si>
    <t xml:space="preserve">Chip M0, S04 stuctural gain
</t>
  </si>
  <si>
    <t xml:space="preserve">581 583 917 unbonded
</t>
  </si>
  <si>
    <t xml:space="preserve">259-260 low gain 959 961 partbonded
</t>
  </si>
  <si>
    <t xml:space="preserve">ISH=20 for E5
Channel 253 masked: low gain (27.5mV/fC, cut 37.8mV/fC)
Channel 254 masked: low gain (15.4mV/fC, cut 37.8mV/fC)
</t>
  </si>
  <si>
    <t xml:space="preserve">chip M0 LGS needs ISH=20
</t>
  </si>
  <si>
    <t xml:space="preserve">ch 633 dead, 1390-1391 low gain - S11 LGS needs ISH=20
</t>
  </si>
  <si>
    <t xml:space="preserve">8 18 627 719 768 770 1430 1513 unbonded - S10 LGS needs ISH=20
</t>
  </si>
  <si>
    <t xml:space="preserve">Channel 1, 13, 71, 275, 774 unbonded, 432High noise (NOcc)
</t>
  </si>
  <si>
    <t xml:space="preserve">ch 1369 low gain
</t>
  </si>
  <si>
    <t xml:space="preserve">No defects - M0 LGS OK with ISH=20
</t>
  </si>
  <si>
    <t xml:space="preserve">channels 973-974 1481  dead,  1509 unbonded
</t>
  </si>
  <si>
    <t xml:space="preserve">524 noisy,  1486 1488 partbonded
</t>
  </si>
  <si>
    <t xml:space="preserve">Channel 1284 masked: low gain (38.8mV/fC, cut 40.5mV/fC)
</t>
  </si>
  <si>
    <t xml:space="preserve">Channel 76 masked: low gain (30.6mV/fC, cut 36.2mV/fC)
Channel 77 masked: low gain (2.5mV/fC, cut 36.2mV/fC)
</t>
  </si>
  <si>
    <t xml:space="preserve">830-831 833-834 noisy,  ch 1531 masked because high offset but OK (cut value was too low)
</t>
  </si>
  <si>
    <t xml:space="preserve">1151 noisy
</t>
  </si>
  <si>
    <t xml:space="preserve">Channel 1216 masked: high offset (158.0mV, cut 91.8mV)  - BLG and block of noisy channels needs SDF=0.40
</t>
  </si>
  <si>
    <t xml:space="preserve">Channel 817 masked: high offset (106.4mV, cut 94.8mV)
</t>
  </si>
  <si>
    <t xml:space="preserve">ch 766,846 were masked for hi-offset but OK because cut was too low
</t>
  </si>
  <si>
    <t xml:space="preserve">Channel 247 noisy, Channel  761 unbonded
</t>
  </si>
  <si>
    <t xml:space="preserve">Channel 507 masked: very high noise (2502enc, cut 2146enc)
Channel 508 masked: very high noise (2807enc, cut 2146enc)
Channels 632, 711 unbonded
</t>
  </si>
  <si>
    <t xml:space="preserve">channel 768 partbonded  channel 1434 unbonded - E13 needs ISH=20 for LGS
</t>
  </si>
  <si>
    <t xml:space="preserve">channels 912 923 1019 1511 unbonded - E13 LGS ok with ISH=20
</t>
  </si>
  <si>
    <t xml:space="preserve">no defects - needs SDF=0.4 for noisy channels
</t>
  </si>
  <si>
    <t xml:space="preserve">channel 1131 deadcell/noisy
</t>
  </si>
  <si>
    <t xml:space="preserve">S12 LGS ok with ISH=20 - no defects
</t>
  </si>
  <si>
    <t xml:space="preserve">no defective channels - irregular Nocc 
</t>
  </si>
  <si>
    <t xml:space="preserve">S12 low gain
</t>
  </si>
  <si>
    <t xml:space="preserve">Channel 881 masked: high offset (238.8mV, cut 95.7mV)
</t>
  </si>
  <si>
    <t xml:space="preserve">Channel 1004 masked: low gain (33.1mV/fC, cut 43.1mV/fC)
Channel 1005 masked: low gain (30.9mV/fC, cut 43.1mV/fC)
Channel 1287 masked: low gain (31.5mV/fC, cut 42.0mV/fC)
Channel 1288 masked: low gain (26.0mV/fC, cut 42.0mV/fC)
Channel 1430 masked: low gain (31.0mV/fC, cut 40.9mV/fC)
Channel 1431 masked: low gain (22.8mV/fC, cut 40.9mV/fC)
</t>
  </si>
  <si>
    <t xml:space="preserve">Channel 643 masked: very high noise (4598enc, cut 1891enc)
Channel 644 masked: very high noise (4607enc, cut 1891enc)
Channel 1149 masked: low gain (36.6mV/fC, cut 39.8mV/fC)
Channel 1150 masked: low gain (37.0mV/fC, cut 39.8mV/fC)
</t>
  </si>
  <si>
    <t xml:space="preserve">1328-1330 1332 1335-1336 1338-1340 noisy
</t>
  </si>
  <si>
    <t xml:space="preserve">Channel 1126 masked: low offset (-98.0mV, cut -68.1mV)
</t>
  </si>
  <si>
    <t xml:space="preserve">Channel 167 masked: very high noise (1873enc, cut 1738enc)
Channel 1072 masked: low gain (39.9mV/fC, cut 41.4mV/fC)   LGS on E13 cured with Ish20
</t>
  </si>
  <si>
    <t xml:space="preserve">Channel 366 masked: low gain (0.0mV/fC, cut 41.2mV/fC)
</t>
  </si>
  <si>
    <t xml:space="preserve">Channel 1101 masked: very high noise (2344enc, cut 1803enc)
Channel 1534 partbonded
S10 replaced
</t>
  </si>
  <si>
    <t xml:space="preserve">Channel 3 and 177  masked: very high noise    Channel 49 unbonded
</t>
  </si>
  <si>
    <t xml:space="preserve">34 unbonded, 930, 1443-1446 low gain
</t>
  </si>
  <si>
    <t xml:space="preserve">Chip S01 LGS ok with ISH=20, needs SDF=0.4
</t>
  </si>
  <si>
    <t xml:space="preserve">Channel 111 masked: low offset (-78.8mV, cut -57.9mV)
</t>
  </si>
  <si>
    <t xml:space="preserve">irregular gain in many chips, 1 channel partbonded in M08, needs SDF=0.4 for noisy channels in S03
</t>
  </si>
  <si>
    <t xml:space="preserve">channel  918 noisy
</t>
  </si>
  <si>
    <t xml:space="preserve">channel 1512 1516 unbonded
</t>
  </si>
  <si>
    <t xml:space="preserve">Chip S01 LGS ok with ISH=20
</t>
  </si>
  <si>
    <t xml:space="preserve">Channel 33 masked: low gain (26.4mV/fC, cut 40.8mV/fC)
Channel 34 masked: low gain (26.1mV/fC, cut 40.8mV/fC)
</t>
  </si>
  <si>
    <t xml:space="preserve">ch 10 partbonded, 1075,1377 unbonded
</t>
  </si>
  <si>
    <t xml:space="preserve">channels 371-374 (4 consecutive-dead)  channel 776 partobnded
</t>
  </si>
  <si>
    <t xml:space="preserve">chaneels 4, 6, 8 partbonded
</t>
  </si>
  <si>
    <t xml:space="preserve">channels 3, 6, 776, 778, 1529, 1531, 1533 Partbonded
</t>
  </si>
  <si>
    <t xml:space="preserve">ch 42 unbonded,  774 776 778 partbonded
</t>
  </si>
  <si>
    <t xml:space="preserve">3 consecutive-dead/ 1partbonded
</t>
  </si>
  <si>
    <t xml:space="preserve">1110 1112 1114 unbonded
</t>
  </si>
  <si>
    <t xml:space="preserve">ch 531 hi-gain, 1526,1530 partbonded
</t>
  </si>
  <si>
    <t xml:space="preserve">channel 13 unbonded
</t>
  </si>
  <si>
    <t xml:space="preserve">725 noisy  773 partbonded  787 unbonded
</t>
  </si>
  <si>
    <t xml:space="preserve">channel 97 unbonded
</t>
  </si>
  <si>
    <t xml:space="preserve">85 653 721 unbonded 1003 1117 noisy 1407 1451 unbonded  1469 partbonded
</t>
  </si>
  <si>
    <t xml:space="preserve">Channel 543 masked: low gain (22.2mV/fC, cut 38.7mV/fC)
Channel 544 masked: low gain (26.6mV/fC, cut 38.7mV/fC)
</t>
  </si>
  <si>
    <t xml:space="preserve">1 unbonded, 1 partbonded,  M08 LGS cured with ISH=20
</t>
  </si>
  <si>
    <t xml:space="preserve">ch 65 partbonded, ch 99, 978, 1251  unbonded,     Channel 73 masked: very high noise (2093enc, cut 2045enc)
Channel 1210 masked: low gain (19.6mV/fC, cut 36.7mV/fC)
Channel 1211 masked: low gain (22.8mV/fC, cut 36.7mV/fC)
</t>
  </si>
  <si>
    <t xml:space="preserve">link0: 1 unbonded, 2 adj. dead | link1: 2 unbonded
</t>
  </si>
  <si>
    <t xml:space="preserve">163  noisy, 175 unbonded, 179 partbonded
</t>
  </si>
  <si>
    <t xml:space="preserve">no defective chan
</t>
  </si>
  <si>
    <t xml:space="preserve">Channel 240 masked: high gain (77.1mV/fC, cut 66.4mV/fC)
Channel 716 masked: high offset (132.4mV, cut 92.4mV)
</t>
  </si>
  <si>
    <t xml:space="preserve">Channel 258 masked: high offset (102.0mV, cut 92.4mV), channel 852 noisy
</t>
  </si>
  <si>
    <t xml:space="preserve">channel 954  stuck 
</t>
  </si>
  <si>
    <t xml:space="preserve">no defects  - 1 ch dead/masked because of offset cut at 50
</t>
  </si>
  <si>
    <t xml:space="preserve">Channel 369 masked: low gain (0.1mV/fC, cut 41.7mV/fC)
</t>
  </si>
  <si>
    <t xml:space="preserve">703 stuck, 989-990 low gain
</t>
  </si>
  <si>
    <t xml:space="preserve">channel 741 high offset - channel 1287 low gain
</t>
  </si>
  <si>
    <t xml:space="preserve">channel 596 stuck
</t>
  </si>
  <si>
    <t xml:space="preserve">channel 56  partbonded - channel 1118 masked (high offset) but cut was low
</t>
  </si>
  <si>
    <t xml:space="preserve">channels 6, 571 noisy
</t>
  </si>
  <si>
    <t xml:space="preserve">channel 806 DEAD/PipelineTest 
</t>
  </si>
  <si>
    <t xml:space="preserve">no dead channels
</t>
  </si>
  <si>
    <t xml:space="preserve">channel  1182 stuck - channel 758 high offset but OK (cut was low)
</t>
  </si>
  <si>
    <t xml:space="preserve">channel 531  noisy
</t>
  </si>
  <si>
    <t xml:space="preserve">Chip E5 RTOKEN minimum Vdd 3.60 to be used in B6 - Channel 181 masked: STUCK
Channel 766 masked: very high noise (2434enc, cut 1722enc) Chip E5 RTOKEN minimum Vdd 3.60
</t>
  </si>
  <si>
    <t xml:space="preserve">no defective channels except for a few noisy channels in S01 and needs SDF=0.40
</t>
  </si>
  <si>
    <t xml:space="preserve">S03 LGS cured with ISH=20, BLG on S04 which requires SDF=0.4
</t>
  </si>
  <si>
    <t xml:space="preserve">ISH=20 for S03 needs SDF=0.4
</t>
  </si>
  <si>
    <t xml:space="preserve">S12 noisy - cured with SDF=0.4
</t>
  </si>
  <si>
    <t xml:space="preserve">channel 770 partbonded, channel 1501 high offset - S12 higher gain
</t>
  </si>
  <si>
    <t xml:space="preserve">Channels 386-387 noisy/dead
</t>
  </si>
  <si>
    <t xml:space="preserve">irregular gain  - 1 ch no trim - needs SD40 to cure S10 noisy channels (S10)
</t>
  </si>
  <si>
    <t xml:space="preserve">channels 6 unbonded, 8  partbonded, 267 592 702 732 unbonded,  758 760 partbonded 771 noisy  1528 1532 partbonded
</t>
  </si>
  <si>
    <t xml:space="preserve">no defective channels - noisy  (S04) but cured with SDF=0.4
</t>
  </si>
  <si>
    <t xml:space="preserve">E13 irregular gain cured with SDF=0.4  Channel 777 unbonded
</t>
  </si>
  <si>
    <t xml:space="preserve">45, 53 unbonded 709 partbonded  768 unbonded
</t>
  </si>
  <si>
    <t xml:space="preserve">ch 1527 unbonded
</t>
  </si>
  <si>
    <t xml:space="preserve">728-733 low gain  966 unbonded 
</t>
  </si>
  <si>
    <t xml:space="preserve">No defective channels in RC (negative offset in 3ptGain (E5)  high noise (NO) E5 
</t>
  </si>
  <si>
    <t xml:space="preserve">ch 9 unbonded,  95,99 partbonded, 555 high offset, 958 low gain,  1279 dead, 1421-1422 low gain
</t>
  </si>
  <si>
    <t xml:space="preserve">block of noisy channels in S04  cured with SDF=0.40
</t>
  </si>
  <si>
    <t xml:space="preserve">ch 909 noisy 
</t>
  </si>
  <si>
    <t xml:space="preserve">3 noisy 1  lowgain 1 hi-NO
</t>
  </si>
  <si>
    <t xml:space="preserve">ch 650 unbonded - S12 LGS needs ISH=20
</t>
  </si>
  <si>
    <t xml:space="preserve">3 unbonded on link 0
</t>
  </si>
  <si>
    <t>OK - BLG on S10 - requires SDF=0.40 - no wiggles</t>
  </si>
  <si>
    <t>OK - Pass2/B6 SDF=0.4 M0 ISH=20</t>
  </si>
  <si>
    <t>OK - no defective channels - irregular gain on link 1 requires SDF=0.40</t>
  </si>
  <si>
    <t>shipped to Oxford 11-Aug-04</t>
  </si>
  <si>
    <t>OK - 8 defects and M0 LGS</t>
  </si>
  <si>
    <t>Ok - 8 defects - S04 LGS (ISH=20)</t>
  </si>
  <si>
    <t>Ok - 10 defects</t>
  </si>
  <si>
    <t>Ok - 8 defects</t>
  </si>
  <si>
    <t>OK - needs SDF=0.4</t>
  </si>
  <si>
    <t>OK - 7 channels masked - needs SDF=0.4</t>
  </si>
  <si>
    <t>substantial wiggles: last threshold 0.27</t>
  </si>
  <si>
    <t>OK - 4 channels dead 3 partbonded - wiggles at 0.27 fC - E13 LGS requires ISH=20</t>
  </si>
  <si>
    <t>OK - 1 channel masked - 1 channel unbonded - no wiggles</t>
  </si>
  <si>
    <t>OK - 4 channels partbonded - small wiggles</t>
  </si>
  <si>
    <t>OK - 2 channels partbonded - small wiggles</t>
  </si>
  <si>
    <t>OK S02 ISH=20</t>
  </si>
  <si>
    <t xml:space="preserve">channels 42-44 low gain 
</t>
  </si>
  <si>
    <t xml:space="preserve">channel 1427 high gain
</t>
  </si>
  <si>
    <t xml:space="preserve">146 148 partbonded, 294-296 noisy , 770 partbonded
</t>
  </si>
  <si>
    <t xml:space="preserve">772-773 low gain 864 872 unbonded
</t>
  </si>
  <si>
    <t xml:space="preserve">
</t>
  </si>
  <si>
    <t xml:space="preserve">15 bad channels just at the limit
</t>
  </si>
  <si>
    <t xml:space="preserve">542 dead 1404 unbonded
</t>
  </si>
  <si>
    <t xml:space="preserve">628 698 769 816 900 924 932 1023 (1369 dead) 1444 all unbonded
</t>
  </si>
  <si>
    <t xml:space="preserve">16 62 68 96 614 790 906 940 948 1066 1352 1376 1438 1529 unbonded
</t>
  </si>
  <si>
    <t xml:space="preserve">9 unbonded 33 noisy - sdf=0.40
</t>
  </si>
  <si>
    <t xml:space="preserve">52 88 116 168 634 662 680 886 unbonded - needs SDF=0.40 for noise bumps
</t>
  </si>
  <si>
    <t xml:space="preserve">11 unbonded 1 dead Vmin=3.8 token and r_token
</t>
  </si>
  <si>
    <t xml:space="preserve">16 102 168 408 568 932 956 1145 1354 unbonded
</t>
  </si>
  <si>
    <t xml:space="preserve">264 266 728 1060 1unbonded, 473 noisy
</t>
  </si>
  <si>
    <t xml:space="preserve">536 582 unbonded, 712-713 low gain and masked, 742 744 746 unbonded
</t>
  </si>
  <si>
    <t xml:space="preserve">162 514 544 720 726 734 788 1006 1308 1400 1512 unbonded/partbonded
</t>
  </si>
  <si>
    <t xml:space="preserve">no defects SDF=0.4
</t>
  </si>
  <si>
    <t xml:space="preserve">no defects needs SDF=0.4
</t>
  </si>
  <si>
    <t xml:space="preserve">Channel 155 masked: low gain (31.5mV/fC, cut 43.1mV/fC)
Channel 156 masked: low gain (29.3mV/fC, cut 43.1mV/fC)
773  unbonded, 775 825 noisy 835 unbonded  839 noisy
needs SDF=0.40
</t>
  </si>
  <si>
    <t xml:space="preserve">irregular gain, S01 higher noise but SDF=0.40 cures it
</t>
  </si>
  <si>
    <t xml:space="preserve">ch 767 noisy,  1528 partbonded
</t>
  </si>
  <si>
    <t xml:space="preserve">ch 213 noisy (masked) and ch 233 unbonded
</t>
  </si>
  <si>
    <t xml:space="preserve"> M8 10consecutive noisy channels - S12 low gain
</t>
  </si>
  <si>
    <t xml:space="preserve">0 dead, 126 high offset,  772 774 partbonded
</t>
  </si>
  <si>
    <t xml:space="preserve">1 channel partbonded, needs SDF=0.40 for S01 noisy channels
</t>
  </si>
  <si>
    <t xml:space="preserve">S01  RTOKEN minimum Vdd 3.60 to be used in B6  - Channel 1309 masked: low gain (19.2mV/fC, cut 42.2mV/fC)
Channel 1310 masked: low gain (18.1mV/fC, cut 42.2mV/fC)
Channel 1311 masked: low gain (21.3mV/fC, cut 42.2mV/fC)
</t>
  </si>
  <si>
    <t xml:space="preserve">no defecs
</t>
  </si>
  <si>
    <t xml:space="preserve">BLG on S10  LTT shows a few channels with noise just below the limit and flagged as partbonded - but they are not
</t>
  </si>
  <si>
    <t xml:space="preserve">ch 32 ,34 ,781 unbonded, M0 LGS needs ISH=20 Chip M0 TOKEN minimum Vdd 3.60
Chip S3 TOKEN minimum Vdd 3.60
Chip S3 RTOKEN minimum Vdd 3.60
Chip E13 RTOKEN minimum Vdd 3.60 
</t>
  </si>
  <si>
    <t xml:space="preserve">Irregular NOcc
</t>
  </si>
  <si>
    <t xml:space="preserve">ch 38 474 658 668 partbonded - bumpy irregular gain link 1
</t>
  </si>
  <si>
    <t xml:space="preserve">no defective channels but irregular gain on link 1 SDF=040 improves it
</t>
  </si>
  <si>
    <t xml:space="preserve">Channels 659 unbonded 776 partbonded  878 unbonded. Irregular Nocc
</t>
  </si>
  <si>
    <t xml:space="preserve">chip S09 LGS ok with ISH=20
</t>
  </si>
  <si>
    <t xml:space="preserve">ISH=20 for S04 LGS, no defective channels
</t>
  </si>
  <si>
    <t xml:space="preserve">Channels  40 and 42 unbonded
Channel 63 masked: low gain (-0.0mV/fC, cut 41.1mV/fC)
Channel 75 masked: low gain (0.1mV/fC, cut 41.1mV/fC)
Channel 86 masked: low gain (-5.6mV/fC, cut 41.1mV/fC)
Channel 1161 masked: low gain (35.5mV/fC, cut 41.7mV/fC)
Channel 1162 masked: low gain (12.2mV/fC, cut 41.7mV/fC)
</t>
  </si>
  <si>
    <t xml:space="preserve">2 partbonded
</t>
  </si>
  <si>
    <t xml:space="preserve">703 NOISY/ThreePointGain
771 PARTBONDED/ThreePointGain
774 PARTBONDED/ThreePointGain
1124 UNBONDED/ThreePointGain
1522 PARTBONDED/ThreePointGain
1528 PARTBONDED/ThreePointGain
1530 PARTBONDED/ThreePointGain
1533 PARTBONDED/ThreePointGain         S11-LGS- cured with ISH=20
</t>
  </si>
  <si>
    <t xml:space="preserve">M8 replaced
Channel 879 masked: very high noise (1776enc, cut 1720enc)
Channel 884 masked: high offset (180.8mV, cut 94.6mV) 
Channels 880 and 882 unbonded
</t>
  </si>
  <si>
    <t xml:space="preserve">channels 1312 1419 unbonded 
</t>
  </si>
  <si>
    <t xml:space="preserve">M8 negative offset minus ISH=20 cures it  - channels  528 797 803 819 841  unbonded 879 unbonded , 963 noisy, 1143 1406 unbonded
</t>
  </si>
  <si>
    <t xml:space="preserve">ch 940 dead, ch 1531 partbonded 
</t>
  </si>
  <si>
    <t xml:space="preserve">Channel 51 masked: high offset (242.3mV, cut 100.2mV)
Channel 226 masked: STUCK
Channel 304 masked: high offset (153.9mV, cut 92.9mV)
Channel 568 masked: DEAD
Channel 769 masked: high offset (136.9mV, cut 94.0mV)
Channel 930 masked: STUCK
Channel 1114 masked: high offset (237.5mV, cut 85.7mV)
Channel 1183 masked: high offset (173.2mV, cut 89.3mV)
Channel 1368 masked: high gain (125.0mV/fC, cut 69.4mV/fC)
</t>
  </si>
  <si>
    <t xml:space="preserve">Channel 204 masked: STUCK
Channel 368 masked: low offset (-84.4mV, cut -71.0mV)
Channel 411 masked: low offset (-87.5mV, cut -69.9mV)
Channel 596 masked: DEAD
Channel 602 masked: very high noise (2017enc, cut 1707enc)
Channel 983 masked: high offset (173.9mV, cut 96.6mV)
Channel 1030 masked: STUCK
Channel 1278 masked: STUCK
Channel 1294 masked: high offset (150.9mV, cut 91.2mV)
Channel 1475 masked: STUCK
</t>
  </si>
  <si>
    <t xml:space="preserve">Channel 369 masked: high gain (83.4mV/fC, cut 67.4mV/fC)
Channel 397 masked: low gain (35.1mV/fC, cut 41.1mV/fC)
Channel 628 masked: low gain (0.0mV/fC, cut 40.2mV/fC)
Channel 705 masked: high gain (292.8mV/fC, cut 67.8mV/fC)
Channel 772 masked: high offset (124.8mV, cut 93.6mV)
Channel 935 masked: high offset (123.5mV, cut 91.8mV)
Channel 1324 masked: high offset (156.5mV, cut 93.2mV)
Channel 1441 masked: DEAD
</t>
  </si>
  <si>
    <t xml:space="preserve">Channel 153 masked: very high noise (2535enc, cut 1880enc)
Channel 383 masked: low gain (0.0mV/fC, cut 39.0mV/fC)
Channel 500 masked: high offset (203.6mV, cut 84.8mV)
Channel 593 masked: STUCK
Channel 714 masked: high gain (72.5mV/fC, cut 69.2mV/fC)
Channel 839 masked: low offset (-151.2mV, cut -71.5mV)
Channel 915 masked: STUCK
Channel 1368 masked: low gain (31.5mV/fC, cut 45.1mV/fC)
</t>
  </si>
  <si>
    <t xml:space="preserve">Channel 9  partbonded                                     Channel 1448 masked: low gain (26.5mV/fC, cut 41.6mV/fC)
Channel 1449 masked: low gain (24.3mV/fC, cut 41.6mV/fC)
Channel 1450 masked: low gain (21.1mV/fC, cut 41.6mV/fC)
Channel 1451 masked: low gain (19.7mV/fC, cut 41.6mV/fC)
Channel 1452 masked: low gain (26.1mV/fC, cut 41.6mV/fC)
Channel 1453 masked: low gain (23.3mV/fC, cut 41.6mV/fC)
</t>
  </si>
  <si>
    <t xml:space="preserve">channel 10 partbonded  and channels 129 793 903 unbonded
</t>
  </si>
  <si>
    <t xml:space="preserve">2 + 2 consecutive dead 5 unbonded
</t>
  </si>
  <si>
    <t xml:space="preserve">Channel 683 masked: low gain (33.9mV/fC, cut 41.7mV/fC)
Channel 684 masked: low gain (33.7mV/fC, cut 41.7mV/fC)
Channel 1152 masked: low gain (30.0mV/fC, cut 39.3mV/fC)
Channel 1153 masked: low gain (32.5mV/fC, cut 39.3mV/fC)
</t>
  </si>
  <si>
    <t xml:space="preserve">M0 BLG M8 low gain                                         channel 55, 771, 1299 unbonded                        channels 524-525 dead
</t>
  </si>
  <si>
    <t xml:space="preserve">Channel 820 masked: high offset (55.6) but OK (cut was too low) - BLG (S09, S11) LGS (S01)
</t>
  </si>
  <si>
    <t xml:space="preserve">1 partbonded
</t>
  </si>
  <si>
    <t xml:space="preserve">190 278 416 unbonded
</t>
  </si>
  <si>
    <t xml:space="preserve">no defective channels   
</t>
  </si>
  <si>
    <t xml:space="preserve">Channel 462 masked: very high noise (3008enc, cut 1805enc)  needs SDF=0.40
</t>
  </si>
  <si>
    <t xml:space="preserve">Channel 641 masked: DEAD
Channel 705 masked: DEAD
Channel 706 masked: DEAD
Channel 1273 masked: DEAD
</t>
  </si>
  <si>
    <t xml:space="preserve">ch 758, 1501 unbonded
</t>
  </si>
  <si>
    <t>3 channels unbonded and 2 adjacent dead no wiggles</t>
  </si>
  <si>
    <t>OK - SDF=0.40</t>
  </si>
  <si>
    <t>OK - 3 channels unbonded , 2 channels dead - M0 BLG needs SDF=0.4</t>
  </si>
  <si>
    <t>OK no wiggles -requires SDF=0.40 and ISH=20 for LGS (S01)</t>
  </si>
  <si>
    <t>Good. 1 channel partbonded no wiggles</t>
  </si>
  <si>
    <t>small wiggles: last threshold -0.09</t>
  </si>
  <si>
    <t>Ok</t>
  </si>
  <si>
    <t>OK - SDF=0.4</t>
  </si>
  <si>
    <t>GOOD. Some irregularity on the gain. NEEDS SDF=0.40 due to a block of noisy channels in S10</t>
  </si>
  <si>
    <t>Needs SDF=0.40 due to block of noisy channels (S04) no wiggles</t>
  </si>
  <si>
    <t>OK - requires SDF=0.40 - no wiggles</t>
  </si>
  <si>
    <t>Good, no wiggles, 1 partbonded channel</t>
  </si>
  <si>
    <t>substantial wiggles: last threshold -0.002</t>
  </si>
  <si>
    <t>USA</t>
  </si>
  <si>
    <t>small wiggles: last threshold 0.01</t>
  </si>
  <si>
    <t>needs SDF=0.40 no wiggles</t>
  </si>
  <si>
    <t/>
  </si>
  <si>
    <t>substantial wiggles: last threshold 0.20</t>
  </si>
  <si>
    <t>OK - no defective channels - substantial wiggles near zero</t>
  </si>
  <si>
    <t>Good. Needs SDF=0.40 to lower noise level of S01 no wiggles</t>
  </si>
  <si>
    <t xml:space="preserve">Pass2/B6 </t>
  </si>
  <si>
    <t>small wiggles: last threshold -0.07</t>
  </si>
  <si>
    <t>OK - small wiggles - no defective channels</t>
  </si>
  <si>
    <t>Channel 198 masked: low gain (0.0mV/fC, cut 41.5mV/fC)
Channel 289 masked: very high noise (2995enc, cut 1803enc)
Channel 359 masked: very high noise (1888enc, cut 1803enc)
Channel 429 masked: high gain (682.1mV/fC, cut 69.2mV/fC)
Channel 525 masked: STUCK
Channel 960 masked: low gain (0.0mV/fC, cut 42.3mV/fC)
Channel 1146 masked: high offset (163.2mV, cut 84.8mV)
Channel 1166 masked: STUCK
Channel 1353 masked: STUCK
Channel 1503 masked: high offset (198.4mV, cut 91.7mV)
1-bad ch chips</t>
  </si>
  <si>
    <t>Channel 463 masked: STUCK
Channel 873 masked: STUCK
Channel 1126 masked: DEAD
Channel 1394 masked: STUCK
Channel 1530 masked: high offset (159.1mV, cut 87.5mV)
1-bad ch chips</t>
  </si>
  <si>
    <t>Channel 484 masked: high offset (166.6mV, cut 92.7mV)
Channel 515 masked: high gain (74.7mV/fC, cut 69.2mV/fC)
Channel 782 masked: high gain (78.3mV/fC, cut 67.5mV/fC)
Channel 962 masked: DEAD
Channel 1140 masked: high offset (166.6mV, cut 89.7mV)
Channel 1220 masked: STUCK
Channel 1356 masked: STUCK
Channel 1448 masked: high offset (124.5mV, cut 89.2mV)
M0 LGS cured with ish=20
1-bad ch chips</t>
  </si>
  <si>
    <t>Channel 172 masked: high offset (108.4mV, cut 97.7mV)
Channel 442 masked: high offset (176.9mV, cut 92.7mV)
Channel 584 masked: high offset (114.0mV, cut 87.9mV)
Channel 719 masked: low offset (-72.6mV, cut -70.6mV)
Channel 804 masked: STUCK
Channel 1205 masked: high offset (161.7mV, cut 92.2mV)
Channel 1351 masked: high offset (211.1mV, cut 89.1mV)
1-bad ch chips</t>
  </si>
  <si>
    <t xml:space="preserve">492 736 950 unbonded 
994 partbonded 1012 unbonded 
1136-1138  noisy 
1236 1334 1512 unbonded
</t>
  </si>
  <si>
    <t xml:space="preserve">no defects
</t>
  </si>
  <si>
    <t xml:space="preserve">channel 0 hi gain, channels 604,702,934,1466 unbonded
</t>
  </si>
  <si>
    <t xml:space="preserve">ch 828 unbonded, ch 1352 noisy, ch 1353 low gain
</t>
  </si>
  <si>
    <t xml:space="preserve">no defects 
</t>
  </si>
  <si>
    <t xml:space="preserve">ch 1530 partbonded
</t>
  </si>
  <si>
    <t xml:space="preserve">Channel 135 unbonded , Channel 385 masked: very high noise (2114enc, cut 1904enc)
Channel 400 masked: high gain (83.2mV/fC, cut 73.8mV/fC) S10,S12 noisy channels cured with SDF=0.4
</t>
  </si>
  <si>
    <t xml:space="preserve">channel 994 (high offset)
</t>
  </si>
  <si>
    <t xml:space="preserve">noisy channels cured with SDF=0.4                   S09 bumpy gain
</t>
  </si>
  <si>
    <t xml:space="preserve">1188 unbonded, 1280 partbonded
</t>
  </si>
  <si>
    <t xml:space="preserve">Channel 201 masked: low gain (29.4mV/fC, cut 41.1mV/fC)
Channel 202 masked: low gain (31.3mV/fC, cut 41.1mV/fC)
Channel 1015 masked: low gain (40.1mV/fC, cut 41.8mV/fC)
</t>
  </si>
  <si>
    <t xml:space="preserve">S02 LGS ISH=20
</t>
  </si>
  <si>
    <t xml:space="preserve">S11 low gain, higher noise, higher noise occupancy  - Channel 114 masked: very high noise (1811enc, cut 1785enc)
Channel 115 masked: very high noise (1843enc, cut 1785enc)
</t>
  </si>
  <si>
    <t xml:space="preserve">channels 397 noisy,  1151 1196 partbonded
</t>
  </si>
  <si>
    <t xml:space="preserve">no defective chan - 2 trim defects 
</t>
  </si>
  <si>
    <t xml:space="preserve">S11 LGS - channel 674 unbonded
</t>
  </si>
  <si>
    <t xml:space="preserve">Channel 81 STUCK, 1512 high offset
</t>
  </si>
  <si>
    <t xml:space="preserve">Irregular gain, Channel 1330 masked: high offset (174.3mV, cut 96.3mV), Channels 1356, 1371  unbonded
</t>
  </si>
  <si>
    <t>Channel 245 masked: high gain (110.3mV/fC, cut 70.5mV/fC)
Channel 363 masked: very high noise (2447enc, cut 1812enc)
Channel 398 masked: high offset (178.7mV, cut 91.4mV)
Channel 1208 masked: STUCK
Channel 1493 masked: high offset (183.6mV, cut 88.6mV)
1-bad ch chips</t>
  </si>
  <si>
    <t>M0 LGS - ISH=20
Channel 203 masked: high gain (118.6mV/fC, cut 74.0mV/fC)
Channel 377 masked: low offset (-75.8mV, cut -69.6mV)
Channel 567 masked: low gain (0.0mV/fC, cut 48.2mV/fC)
Channel 1018 masked: high offset (237.4mV, cut 87.2mV)
Channel 1107 masked: high offset (189.2mV, cut 88.9mV)
Channel 1209 masked: low offset (-77.8mV, cut -68.8mV)
Channel 1229 masked: high gain (78.0mV/fC, cut 75.4mV/fC)
Channel 1446 masked: high gain (80.4mV/fC, cut 75.2mV/fC)
1-bad ch chips</t>
  </si>
  <si>
    <t>Channel 157 masked: low offset (-99.0mV, cut -62.0mV)
Channel 256 masked: high offset (232.0mV, cut 96.8mV)
Channel 816 masked: high offset (247.4mV, cut 97.0mV)
Channel 1040 masked: high offset (113.3mV, cut 92.2mV)
Channel 1434 masked: STUCK
1-bad ch chips</t>
  </si>
  <si>
    <t>Channel 63 masked: high offset (248.8mV, cut 94.8mV)
Channel 231 masked: STUCK
Channel 612 masked: high offset (183.1mV, cut 96.5mV)
Channel 691 masked: high offset (217.8mV, cut 94.3mV)
Channel 819 masked: high gain (85.0mV/fC, cut 77.1mV/fC)
Channel 929 masked: low offset (-79.3mV, cut -62.9mV)
Channel 1107 masked: high offset (146.7mV, cut 86.4mV)
Channel 1249 masked: low offset (-102.7mV, cut -73.1mV)
Channel 1353 masked: STUCK
Channel 1497 masked: high offset (116.3mV, cut 93.7mV)
1-bad ch chips</t>
  </si>
  <si>
    <t>Channel 102 masked: STUCK
Channel 215 masked: low gain (0.0mV/fC, cut 45.3mV/fC)
Channel 289 masked: very high noise (2297enc, cut 1686enc)
Channel 606 masked: low gain (0.0mV/fC, cut 46.1mV/fC)
Channel 861 masked: DEAD
Channel 1072 masked: low gain (0.0mV/fC, cut 43.6mV/fC)
Channel 1182 masked: low gain (0.0mV/fC, cut 44.7mV/fC)
Channel 1488 masked: high offset (206.8mV, cut 86.4mV)
1-bad ch chips</t>
  </si>
  <si>
    <t>E5 LGS ok with ISH=20
Channel 56 masked: high gain (83.6mV/fC, cut 66.4mV/fC)
Channel 138 masked: STUCK
Channel 300 masked: high offset (204.4mV, cut 97.9mV)
Channel 400 masked: high offset (125.5mV, cut 87.1mV)
Channel 572 masked: very high noise (2187enc, cut 1571enc)
Channel 762 masked: low offset (-84.9mV, cut -62.4mV)
Channel 1004 masked: high offset (103.6mV, cut 86.5mV)
Channel 1097 masked: high offset (180.4mV, cut 93.4mV)
Channel 1252 masked: high offset (105.7mV, cut 87.8mV)
Channel 1463 masked: low gain (42.0mV/fC, cut 43.0mV/fC)
1-bad ch chips</t>
  </si>
  <si>
    <t xml:space="preserve">Channel 26 masked: high offset (135.0mV, cut 97.8mV)
Channel 207 masked: high offset (233.4mV, cut 96.4mV)
Channel 305 masked: high gain (134.9mV/fC, cut 75.4mV/fC)
Channel 464 masked: high offset (213.6mV, cut 94.8mV)
Channel 624 masked: high offset (138.2mV, cut 95.3mV)
Channel 677 masked: STUCK
Channel 772 masked: high gain (80.3mV/fC, cut 72.8mV/fC)
Channel 966 masked: low gain (0.0mV/fC, cut 45.9mV/fC)
Channel 1123 masked: low offset (-100.7mV, cut -65.5mV)
Channel 1184 masked: low gain (0.0mV/fC, cut 42.7mV/fC)
Channel 1293 masked: STUCK
Channel 1443 masked: high offset (112.6mV, cut 94.7mV)
</t>
  </si>
  <si>
    <t xml:space="preserve">S04 ISH=20
Channel 181 masked: STUCK
Channel 445 masked: low gain (0.0mV/fC, cut 39.7mV/fC)
Channel 521 masked: high offset (172.0mV, cut 90.7mV)
Channel 875 masked: high offset (90.7mV, cut 87.0mV)
Channel 1035 masked: high offset (207.2mV, cut 93.3mV)
Channel 1248 masked: DEAD
Channel 1370 masked: low gain (0.0mV/fC, cut 41.9mV/fC)
Channel 1504 masked: high offset (183.0mV, cut 88.4mV)
</t>
  </si>
  <si>
    <t xml:space="preserve">Channel 203 masked: STUCK
Channel 507 masked: STUCK
Channel 628 masked: STUCK
Channel 726 masked: high offset (140.9mV, cut 90.6mV)
Channel 854 masked: STUCK
Channel 944 masked: high offset (170.2mV, cut 87.3mV)
Channel 1518 masked: STUCK
</t>
  </si>
  <si>
    <t>M08 has LGS ISH=20 1 channel unbonded, 1 channel partbonded no wiggles</t>
  </si>
  <si>
    <t>Channel 2 masked: low offset (-75.1mV, cut -72.5mV)
Channel 106 masked: high offset (133.3mV, cut 87.5mV)
Channel 229 masked: very high noise (2439enc, cut 1862enc)
Channel 420 masked: high offset (102.0mV, cut 88.4mV)
Channel 560 masked: high offset (208.1mV, cut 89.7mV)
Channel 698 masked: high offset (124.0mV, cut 94.0mV)
Channel 772 masked: high offset (178.2mV, cut 93.5mV)
Channel 998 masked: STUCK
Channel 1275 masked: high offset (184.1mV, cut 98.1mV)
Channel 1319 masked: DEAD
Channel 1366 masked: high offset (210.4mV, cut 94.9mV)
1-bad ch chips</t>
  </si>
  <si>
    <t>Channel 0 masked: low offset (-134.0mV, cut -70.3mV)
Channel 160 masked: high offset (124.8mV, cut 94.0mV)
Channel 387 masked: high offset (203.5mV, cut 94.3mV)
Channel 542 masked: high offset (149.8mV, cut 92.8mV)
Channel 890 masked: high offset (101.2mV, cut 97.2mV)
Channel 1128 masked: high gain (85.6mV/fC, cut 74.6mV/fC)
Channel 1403 masked: high offset (181.2mV, cut 92.6mV)
Channel 1492 masked: low gain (0.0mV/fC, cut 44.9mV/fC)
1-bad ch chips</t>
  </si>
  <si>
    <t>Channel 109 masked: STUCK
Channel 344 masked: high gain (145.1mV/fC, cut 72.3mV/fC)
Channel 492 masked: DEAD
Channel 540 masked: very high noise (2016enc, cut 1730enc)
Channel 749 masked: high offset (103.2mV, cut 85.1mV)
Channel 988 masked: high offset (162.7mV, cut 90.0mV)
Channel 1239 masked: STUCK
Channel 1291 masked: low gain (2.3mV/fC, cut 46.7mV/fC)
Channel 1458 masked: high gain (272.6mV/fC, cut 73.3mV/fC)
1-bad ch chips</t>
  </si>
  <si>
    <t>12 defects (18 164 265 385 535 706 973 1030 1182 1359 1451 1452) - needs SDF=0.40
1-bad ch chips</t>
  </si>
  <si>
    <t>Channel 102 masked: high offset (159.4mV, cut 96.6mV)
Channel 170 masked: high offset (147.9mV, cut 98.4mV)
Channel 283 masked: STUCK
Channel 498 masked: STUCK
Channel 605 masked: low gain (42.4mV/fC, cut 44.2mV/fC)
Channel 777 masked: high offset (134.7mV, cut 91.2mV)
Channel 957 masked: high offset (234.1mV, cut 96.5mV)
Channel 1026 masked: high gain (79.7mV/fC, cut 69.8mV/fC)
Channel 1260 masked: high offset (141.5mV, cut 98.0mV)
Channel 1334 masked: high offset (164.7mV, cut 84.5mV)
1-bad ch chips</t>
  </si>
  <si>
    <t>TOKEN Problem needs sdf=0.40
1-bad ch chips</t>
  </si>
  <si>
    <t>10 defects (207 354 465 561 784 930 1028 1236 1407 1428) needs SDF=0.40
1-bad ch chips</t>
  </si>
  <si>
    <t>Channel 104 masked: very high noise (2757enc, cut 1997enc)
Channel 181 masked: high gain (74.5mV/fC, cut 65.8mV/fC)
Channel 351 masked: STUCK
Channel 446 masked: low gain (39.1mV/fC, cut 39.5mV/fC)
Channel 628 masked: STUCK
Channel 686 masked: STUCK
Channel 787 masked: very high noise (2611enc, cut 1935enc)
Channel 978 masked: high gain (72.0mV/fC, cut 66.4mV/fC)
Channel 1226 masked: STUCK
Channel 1302 masked: high offset (231.7mV, cut 92.5mV)
Channel 1467 masked: high offset (203.0mV, cut 93.7mV)
1-bad ch chips</t>
  </si>
  <si>
    <t>Channel 108 masked: low gain (0.0mV/fC, cut 42.5mV/fC)
Channel 150 masked: STUCK
Channel 509 masked: STUCK
Channel 538 masked: low gain (0.0mV/fC, cut 43.5mV/fC)
Channel 755 masked: high gain (84.7mV/fC, cut 74.6mV/fC)
Channel 1012 masked: low gain (41.2mV/fC, cut 43.5mV/fC)
Channel 1048 masked: low gain (0.0mV/fC, cut 41.6mV/fC)
Channel 1204 masked: high gain (165.9mV/fC, cut 74.2mV/fC)
Channel 1226 masked: low gain (-3.0mV/fC, cut 44.5mV/fC)
1-bad ch chips</t>
  </si>
  <si>
    <t>Channel 129 masked: high offset (161.2mV, cut 98.8mV)
Channel 266 masked: very high noise (2399enc, cut 1696enc)
Channel 720 masked: low gain (42.2mV/fC, cut 46.1mV/fC)
Channel 833 masked: high offset (218.5mV, cut 92.0mV)
Channel 939 masked: high offset (247.6mV, cut 96.5mV)
Channel 1142 masked: STUCK
Channel 1259 masked: low offset (-77.0mV, cut -67.5mV)
Channel 1527 masked: high offset (246.9mV, cut 93.1mV)
1-bad ch chips</t>
  </si>
  <si>
    <t>Channel 11 masked: high gain (258.1mV/fC, cut 68.3mV/fC)
Channel 165 masked: STUCK
Channel 309 masked: high gain (82.2mV/fC, cut 70.7mV/fC)
Channel 399 masked: STUCK
Channel 625 masked: high offset (150.8mV, cut 96.3mV)
Channel 755 masked: high offset (163.8mV, cut 94.9mV)
Channel 852 masked: STUCK
Channel 1101 masked: high offset (218.8mV, cut 93.8mV)
Channel 1272 masked: STUCK
Channel 1382 masked: STUCK
1-bad ch chips</t>
  </si>
  <si>
    <t>Channel 183 masked: high offset (123.5mV, cut 89.5mV)
Channel 294 masked: high gain (86.5mV/fC, cut 74.5mV/fC)
Channel 408 masked: high gain (79.4mV/fC, cut 70.7mV/fC)
Channel 724 masked: low gain (0.0mV/fC, cut 45.4mV/fC)
Channel 863 masked: low gain (39.9mV/fC, cut 44.5mV/fC)
Channel 975 masked: low gain (0.0mV/fC, cut 45.0mV/fC)
Channel 1206 masked: low offset (-82.6mV, cut -74.2mV)
Channel 1534 masked: low gain (-1.1mV/fC, cut 42.7mV/fC)
1-bad ch chips</t>
  </si>
  <si>
    <t>Channel 69 masked: STUCK
Channel 238 masked: high gain (73.6mV/fC, cut 71.5mV/fC)
Channel 422 masked: high offset (233.6mV, cut 94.3mV)
Channel 527 masked: high offset (230.6mV, cut 92.1mV)
Channel 655 masked: STUCK
Channel 890 masked: high offset (94.9mV, cut 87.3mV)
Channel 907 masked: high gain (116.7mV/fC, cut 71.5mV/fC)
Channel 1039 masked: STUCK
Channel 1080 masked: DEAD
Channel 1231 masked: STUCK
1-bad ch chips</t>
  </si>
  <si>
    <t>Channel 157 masked: very high noise (2398enc, cut 1710enc)
Channel 302 masked: STUCK
Channel 462 masked: STUCK
Channel 549 masked: high offset (104.4mV, cut 91.8mV)
Channel 717 masked: low gain (0.0mV/fC, cut 40.8mV/fC)
Channel 832 masked: very high noise (2300enc, cut 1639enc)
Channel 925 masked: STUCK
Channel 1057 masked: high gain (80.9mV/fC, cut 72.2mV/fC)
Channel 1336 masked: high offset (179.1mV, cut 90.9mV)
Channel 1523 masked: high offset (127.1mV, cut 94.0mV)
1-bad ch chips</t>
  </si>
  <si>
    <t>Channel 88 masked: STUCK
Channel 155 masked: low gain (0.0mV/fC, cut 39.8mV/fC)
Channel 381 masked: high offset (222.2mV, cut 94.3mV)
Channel 427 masked: low gain (0.0mV/fC, cut 40.3mV/fC)
Channel 634 masked: very high noise (2337enc, cut 1795enc)
Channel 715 masked: high offset (219.4mV, cut 92.5mV)
Channel 975 masked: high offset (234.9mV, cut 90.0mV)
Channel 1073 masked: high offset (212.4mV, cut 87.1mV)
Channel 1190 masked: low offset (-77.9mV, cut -67.0mV)
Channel 1430 masked: STUCK
1-bad ch chips</t>
  </si>
  <si>
    <t>Channel 16 masked: STUCK
Channel 150 masked: high offset (153.3mV, cut 96.7mV)
Channel 369 masked: high offset (102.5mV, cut 93.6mV)
Channel 429 masked: STUCK
Channel 631 masked: high offset (95.8mV, cut 91.7mV)
Channel 843 masked: high gain (313.4mV/fC, cut 73.5mV/fC)
Channel 924 masked: high gain (74.2mV/fC, cut 71.7mV/fC)
Channel 1287 masked: very high noise (2398enc, cut 1741enc)
Channel 1497 masked: high offset (215.4mV, cut 95.4mV)
1-bad ch chips</t>
  </si>
  <si>
    <t>BLG (SDF=0.40)  and LGS E13 (ISH=20)
Channel 174 masked: STUCK
Channel 374 masked: high offset (172.7mV, cut 92.6mV)
Channel 467 masked: high offset (174.6mV, cut 101.1mV)
Channel 939 masked: high offset (207.1mV, cut 89.2mV)
Channel 1036 masked: high offset (203.1mV, cut 91.8mV)
Channel 1382 masked: high offset (200.4mV, cut 95.4mV)
1-bad ch chips</t>
  </si>
  <si>
    <t>TOKEN Problem and
Channel 192 masked: STUCK
Channel 379 masked: high offset (159.8mV, cut 90.8mV)
Channel 389 masked: high gain (303.6mV/fC, cut 73.1mV/fC)
Channel 602 masked: STUCK
Channel 792 masked: low gain (42.2mV/fC, cut 43.3mV/fC)
Channel 1277 masked: DEAD
Channel 1327 masked: high offset (179.7mV, cut 86.1mV)
Channel 1438 masked: high offset (160.6mV, cut 87.7mV)
1-bad ch chips</t>
  </si>
  <si>
    <t>Channel 185 masked: low offset (-70.6mV, cut -57.7mV)
Channel 351 masked: very high noise (2496enc, cut 1762enc)
Channel 436 masked: STUCK
Channel 535 masked: low gain (-308.4mV/fC, cut 42.8mV/fC)
Channel 752 masked: high gain (79.2mV/fC, cut 75.1mV/fC)
Channel 855 masked: high gain (120.2mV/fC, cut 71.7mV/fC)
Channel 1369 masked: low gain (0.0mV/fC, cut 42.6mV/fC)
1-bad ch chips</t>
  </si>
  <si>
    <t>Channel 80 masked: low offset (-68.5mV, cut -62.3mV)
Channel 259 masked: DEAD
Channel 430 masked: high gain (71.2mV/fC, cut 65.5mV/fC)
Channel 869 masked: high offset (207.2mV, cut 94.6mV)
Channel 1007 masked: high gain (80.4mV/fC, cut 71.9mV/fC)
Channel 1054 masked: low gain (12.7mV/fC, cut 40.1mV/fC)
Channel 1213 masked: STUCK
Channel 1283 masked: high gain (82.4mV/fC, cut 73.5mV/fC)
Channel 1490 masked: low gain (0.0mV/fC, cut 44.7mV/fC)
1-bad ch chips</t>
  </si>
  <si>
    <t>Channel 188 masked: low gain (0.0mV/fC, cut 41.8mV/fC)
Channel 406 masked: high gain (82.0mV/fC, cut 73.8mV/fC)
Channel 603 masked: STUCK
Channel 931 masked: DEAD
Channel 1112 masked: high offset (164.6mV, cut 88.3mV)
Channel 1234 masked: high gain (320.3mV/fC, cut 75.2mV/fC)
Channel 1420 masked: high gain (574.4mV/fC, cut 74.1mV/fC)
1-bad ch chips</t>
  </si>
  <si>
    <t>Channel 177 masked: high gain (156.3mV/fC, cut 71.9mV/fC)
Channel 294 masked: DEAD
Channel 635 masked: DEAD
Channel 794 masked: low offset (-80.3mV, cut -70.0mV)
Channel 986 masked: high offset (169.9mV, cut 91.3mV)
Channel 1174 masked: high offset (135.2mV, cut 88.5mV)
Channel 1394 masked: STUCK
1-bad ch chips</t>
  </si>
  <si>
    <t>Channel 352 masked: low gain (0.0mV/fC, cut 43.1mV/fC)
Channel 437 masked: high offset (207.6mV, cut 95.5mV)
Channel 928 masked: low gain (0.0mV/fC, cut 43.5mV/fC)
Channel 1065 masked: low gain (0.0mV/fC, cut 43.6mV/fC)
Channel 1278 masked: high offset (102.1mV, cut 98.1mV)
1-bad ch chips/mix</t>
  </si>
  <si>
    <t>channels 1114,1214 masked for High offset - needs SDF=0.40 for noise bump
1-bad ch chips/mix</t>
  </si>
  <si>
    <t xml:space="preserve">Channel 271 masked: low gain (0.0mV/fC, cut 40.8mV/fC)
Channel 781 masked: very high noise (1976enc, cut 1704enc)
Channel 799 masked: DEAD
Channel 956 masked: STUCK
Channel 976 masked: very high noise (1851enc, cut 1780enc)
Channel 1011 masked: low gain (8.0mV/fC, cut 39.3mV/fC)
Channel 1268 masked: low gain (35.8mV/fC, cut 41.9mV/fC)
</t>
  </si>
  <si>
    <t xml:space="preserve">7 defects (367 441 548 675 699 1095 1498)
</t>
  </si>
  <si>
    <t xml:space="preserve">Channel 174 masked: low gain (-0.4mV/fC, cut 41.9mV/fC)
Channel 338 masked: STUCK
Channel 383 masked: DEAD
Channel 480 masked: STUCK
Channel 727 masked: very high noise (2031enc, cut 1692enc)
Channel 745 masked: DEAD
Channel 1055 masked: low offset (-83.8mV, cut -64.6mV)
</t>
  </si>
  <si>
    <t xml:space="preserve">4 defects (745 905 1025 1244)
</t>
  </si>
  <si>
    <t xml:space="preserve">3 defects (700 842 1355)
</t>
  </si>
  <si>
    <t>7 defects (242 304 636 678 922 1054 1246)
1-bad ch chips</t>
  </si>
  <si>
    <t>spiky gain OK if 8fC manually removed from fit
Channel 55 masked: STUCK
Channel 215 masked: low gain (0.0mV/fC, cut 42.7mV/fC)
Channel 256 masked: DEAD
Channel 470 masked: low gain (-231.1mV/fC, cut 43.4mV/fC)
Channel 875 masked: high offset (109.4mV, cut 90.4mV)
Channel 968 masked: high offset (152.6mV, cut 90.0mV)
Channel 1064 masked: high gain (80.3mV/fC, cut 71.5mV/fC)
Channel 1525 masked: high offset (160.4mV, cut 97.3mV)
1-bad ch chips</t>
  </si>
  <si>
    <t>8 defects (230 263 438 530 745 852 943 1065)
1-bad ch chips</t>
  </si>
  <si>
    <t>11 defects (123 243 290 458 614 682 774 1012 1084 1318 1514)
1-bad ch chips</t>
  </si>
  <si>
    <t xml:space="preserve">2 defects (352 979) - needs SDF=0.40
</t>
  </si>
  <si>
    <t>9 defects (6 193 387 513 743 884 1063 1176 1313)
1-bad ch chips</t>
  </si>
  <si>
    <t>7 defects (94 143 418 679 1044 1337 1485)
1-bad ch chips</t>
  </si>
  <si>
    <t>Channel 7 masked: low gain (38.6mV/fC, cut 38.6mV/fC)
Channel 160 masked: high offset (142.7mV, cut 94.5mV)
Channel 298 masked: high offset (243.8mV, cut 98.9mV)
Channel 406 masked: high offset (106.7mV, cut 91.5mV)
Channel 802 masked: low gain (0.0mV/fC, cut 37.2mV/fC)
Channel 964 masked: low offset (-95.8mV, cut -69.8mV)
Channel 1143 masked: STUCK
Channel 1374 masked: low gain (0.0mV/fC, cut 39.7mV/fC)
Channel 1466 masked: high offset (93.6mV, cut 87.5mV)
1-bad ch chips</t>
  </si>
  <si>
    <t>9 defects (110 205 286 421 597 812 920 1386 1429) needs SDF=0.40
1-bad ch chips</t>
  </si>
  <si>
    <t>5 defects (354 430 527 749 934) and needs SDF=0.40
1-bad ch chips</t>
  </si>
  <si>
    <t>E13 has LGS OK with ISH=20
Channel 28 masked: low offset (-87.4mV, cut -69.9mV)
Channel 223 masked: high offset (212.8mV, cut 94.3mV)
Channel 618 masked: STUCK
Channel 902 masked: high offset (166.9mV, cut 90.9mV)
Channel 1068 masked: high offset (138.7mV, cut 85.2mV)
Channel 1262 masked: STUCK
Channel 1425 masked: high offset (114.9mV, cut 90.7mV)  
1-bad ch chips</t>
  </si>
  <si>
    <t>Channel 411 masked: low offset (-78.8mV, cut -68.8mV)
Channel 556 masked: high gain (81.0mV/fC, cut 71.0mV/fC)
Channel 720 masked: low gain (36.8mV/fC, cut 40.6mV/fC)
Channel 796 masked: STUCK
Channel 910 masked: low gain (16.0mV/fC, cut 40.0mV/fC)
Channel 993 masked: high offset (133.4mV, cut 93.1mV)
Channel 1041 masked: low gain (0.0mV/fC, cut 39.0mV/fC)
Channel 1230 masked: high offset (124.9mV, cut 87.7mV)
Channel 1285 masked: high offset (184.1mV, cut 86.8mV)
Channel 1477 masked: high offset (181.9mV, cut 88.1mV)
1-bad ch chips</t>
  </si>
  <si>
    <t>Channel 99 masked: low offset (-90.1mV, cut -62.3mV)
Channel 315 masked: STUCK
Channel 736 masked: STUCK
Channel 867 masked: high offset (229.3mV, cut 96.5mV)
Channel 959 masked: STUCK
Channel 1117 masked: low gain (0.0mV/fC, cut 39.7mV/fC)
Channel 1417 masked: STUCK
1-bad ch chips</t>
  </si>
  <si>
    <t>Channel 34 masked: high offset (106.2mV, cut 94.4mV)
Channel 230 masked: low offset (-176.7mV, cut -62.8mV)
Channel 333 masked: low gain (0.0mV/fC, cut 39.0mV/fC)
Channel 638 masked: high offset (191.8mV, cut 90.1mV)
Channel 855 masked: STUCK
Channel 940 masked: high offset (223.8mV, cut 99.5mV)
Channel 1071 masked: STUCK
Channel 1238 masked: high offset (145.0mV, cut 93.2mV)
Channel 1385 masked: low gain (0.0mV/fC, cut 39.5mV/fC)
1-bad ch chips</t>
  </si>
  <si>
    <t xml:space="preserve">no defects - irregular Nocc
</t>
  </si>
  <si>
    <t xml:space="preserve">S10 LGS - Channel 279 masked: very high noise (1963enc, cut 1744enc)
Channel 880 masked: low gain (1.0mV/fC, cut 41.5mV/fC)
Channel 881 masked: low gain (24.2mV/fC, cut 41.5mV/fC)
Channel 882 masked: low gain (22.9mV/fC, cut 41.5mV/fC)
Channel 883 masked: low gain (27.5mV/fC, cut 41.5mV/fC)
</t>
  </si>
  <si>
    <t xml:space="preserve">Channel 231 masked: high offset (223.4mV, cut 95.5mV)
Channel 1423 masked: high offset (151.6mV, cut 91.7mV)
</t>
  </si>
  <si>
    <t xml:space="preserve">no defefcts
</t>
  </si>
  <si>
    <t xml:space="preserve">channel 360 stuck
</t>
  </si>
  <si>
    <t xml:space="preserve">Channel 161 masked: DEAD
Channel 385 masked: STUCK
Channel 727 masked: high gain (88.0mV/fC, cut 65.9mV/fC)
Channel 1121 masked: high offset (154.7mV, cut 95.6mV)
Channel 1222 masked: high offset (115.4mV, cut 92.3mV)
</t>
  </si>
  <si>
    <t xml:space="preserve">Channel 1364 masked: high offset (176.2mV, cut 89.3mV)
Channel 1412 masked: high gain (274.1mV/fC, cut 74.4mV/fC)
</t>
  </si>
  <si>
    <t xml:space="preserve">S04 LGS, S09 BLG no other defects
</t>
  </si>
  <si>
    <t xml:space="preserve">Channel 333 masked: low gain (29.7mV/fC, cut 39.7mV/fC)
</t>
  </si>
  <si>
    <t xml:space="preserve">Channel 660 masked: high offset (141.0mV, cut 92.2mV)
</t>
  </si>
  <si>
    <t xml:space="preserve">Channel 1069 masked: high offset (149.1mV, cut 91.5mV)
</t>
  </si>
  <si>
    <t xml:space="preserve">Channel 956 masked: low gain (9.3mV/fC, cut 44.9mV/fC)
</t>
  </si>
  <si>
    <t xml:space="preserve">Channel 244 masked: low offset (-79.9mV, cut -73.0mV) 
Token problem
</t>
  </si>
  <si>
    <t xml:space="preserve">Channel 664 masked: low gain (-1.5mV/fC, cut 42.4mV/fC)
Channel 665 masked: low gain (1.1mV/fC, cut 42.4mV/fC)
Channel 1484 masked: low gain (22.1mV/fC, cut 47.0mV/fC)
Channel 1485 masked: low gain (34.9mV/fC, cut 47.0mV/fC)
TOKEN problem
Chip M8 RTOKEN minimum Vdd 3.70
Chip S9 TOKEN minimum Vdd 3.70
</t>
  </si>
  <si>
    <t>Channel 215 masked: high offset (127.1mV, cut 93.8mV)
Channel 679 masked: high offset (221.5mV, cut 88.2mV)
Channel 883 masked: high gain (483.3mV/fC, cut 68.3mV/fC)
Channel 1131 masked: high gain (78.7mV/fC, cut 72.9mV/fC)
Channel 1515 masked: high offset (222.5mV, cut 91.9mV)
1-bad ch chips</t>
  </si>
  <si>
    <t>S11 replaced
Channel 28 masked: STUCK
Channel 142 masked: high offset (132.8mV, cut 90.6mV)
Channel 309 masked: low offset (-107.1mV, cut -70.0mV)
Channel 425 masked: high offset (138.7mV, cut 84.7mV)
Channel 513 masked: high offset (217.3mV, cut 99.3mV)
Channel 752 masked: STUCK
Channel 1017 masked: high offset (157.7mV, cut 92.6mV)
Channel 1103 masked: STUCK
Channel 1155 masked: high offset (194.7mV, cut 91.1mV)
Channel 1401 masked: STUCK
Channel 1528 masked: high offset (197.0mV, cut 90.4mV)
1-bad ch chips</t>
  </si>
  <si>
    <t>Channel 47 masked: STUCK
Channel 142 masked: low gain (0.0mV/fC, cut 42.2mV/fC)
Channel 371 masked: high gain (135.0mV/fC, cut 72.5mV/fC)
Channel 432 masked: high offset (116.7mV, cut 93.5mV)
Channel 553 masked: low gain (0.0mV/fC, cut 42.6mV/fC)
Channel 687 masked: high gain (128.8mV/fC, cut 75.7mV/fC)
Channel 824 masked: high offset (249.6mV, cut 97.8mV)
Channel 979 masked: low offset (-84.5mV, cut -69.9mV)
Channel 1202 masked: high offset (190.0mV, cut 89.8mV)
Channel 1334 masked: high offset (213.0mV, cut 95.5mV)
1-bad ch chips</t>
  </si>
  <si>
    <t>Needs SDF=0.40
Channel 30 masked: high offset (138.2mV, cut 95.3mV)
Channel 144 masked: high offset (128.9mV, cut 96.5mV)
Channel 452 masked: STUCK
Channel 594 masked: STUCK
Channel 853 masked: high offset (148.5mV, cut 92.9mV)
Channel 1095 masked: STUCK
Channel 1529 masked: high offset (234.2mV, cut 92.2mV)
1-bad ch chips</t>
  </si>
  <si>
    <t>Channel 1072 masked: STUCK
Channel 1194 masked: high offset (189.0mV, cut 93.7mV)
1-bad ch chips/mix</t>
  </si>
  <si>
    <t>Channel 281 masked: high offset (106.9mV, cut 89.6mV)
Channel 414 masked: high gain (74.4mV/fC, cut 69.1mV/fC)
Channel 1037 masked: STUCK
SDF=0.4
M0 ISH=20
1-bad ch chips/mix</t>
  </si>
  <si>
    <t xml:space="preserve">Channel 25 masked: STUCK
Channel 211 masked: STUCK
Channel 428 masked: high offset (113.2mV, cut 92.3mV)
Channel 672 masked: very high noise (1809enc, cut 1695enc)
Channel 807 masked: low gain (8.2mV/fC, cut 40.3mV/fC)
Channel 1133 masked: DEAD
</t>
  </si>
  <si>
    <t xml:space="preserve">Channel 9 masked: STUCK
Channel 628 masked: STUCK
</t>
  </si>
  <si>
    <t xml:space="preserve">Channel 112 masked: high offset (154.8mV, cut 91.5mV)
Channel 217 masked: high offset (157.1mV, cut 93.5mV)
Channel 321 masked: low offset (-93.8mV, cut -70.1mV)
Channel 480 masked: low gain (0.0mV/fC, cut 44.4mV/fC)
Channel 596 masked: DEAD
Channel 667 masked: high offset (107.2mV, cut 94.3mV)
Channel 879 masked: STUCK
Channel 967 masked: high gain (365.3mV/fC, cut 73.3mV/fC)
Channel 1179 masked: high offset (148.2mV, cut 91.4mV)
Channel 1315 masked: high offset (216.6mV, cut 91.9mV)
</t>
  </si>
  <si>
    <t xml:space="preserve">Channel 137 masked: STUCK
Channel 472 masked: DEAD
Channel 539 masked: STUCK
Channel 976 masked: DEAD
Channel 1129 masked: DEAD
Channel 1178 masked: DEAD
Channel 1479 masked: low gain (37.2mV/fC, cut 44.5mV/fC)
Channel 1480 masked: low gain (16.1mV/fC, cut 44.5mV/fC)
</t>
  </si>
  <si>
    <t xml:space="preserve">Channel 55 masked: high offset (153.9mV, cut 89.0mV)
Channel 221 masked: high gain (114.3mV/fC, cut 76.1mV/fC)
Channel 279 masked: high offset (199.8mV, cut 86.3mV)
Channel 479 masked: high gain (81.9mV/fC, cut 77.5mV/fC)
Channel 765 masked: STUCK
Channel 871 masked: high offset (225.9mV, cut 89.5mV)
Channel 985 masked: high offset (208.1mV, cut 86.6mV)
Channel 1187 masked: low gain (37.3mV/fC, cut 46.1mV/fC)
Channel 1344 masked: STUCK
Channel 1464 masked: high offset (144.8mV, cut 89.2mV)
</t>
  </si>
  <si>
    <t xml:space="preserve">Channel 102 masked: low gain (0.0mV/fC, cut 43.9mV/fC)
Channel 356 masked: STUCK
Channel 444 masked: low offset (-72.6mV, cut -67.3mV)
Channel 730 masked: high gain (85.1mV/fC, cut 73.1mV/fC)
Channel 846 masked: STUCK
Channel 909 masked: low offset (-102.0mV, cut -68.1mV)
Channel 1062 masked: high offset (136.4mV, cut 94.9mV)
Channel 1440 masked: high gain (72.1mV/fC, cut 70.6mV/fC)
</t>
  </si>
  <si>
    <t xml:space="preserve">SD fail S10 in one test but subsequent tests are ok
</t>
  </si>
  <si>
    <t xml:space="preserve">Channel 183 masked: high offset (207.9mV, cut 94.9mV)
Channel 519 masked: high offset (236.8mV, cut 92.8mV)
Channel 762 masked: low offset (-80.2mV, cut -60.8mV)
</t>
  </si>
  <si>
    <t xml:space="preserve">Channel 918 masked: high offset (128.6mV, cut 94.9mV)
</t>
  </si>
  <si>
    <t>Channel 95 masked: high offset (233.6mV, cut 95.6mV)
Channel 237 masked: high offset (181.9mV, cut 90.5mV)
Channel 267 masked: low gain (38.8mV/fC, cut 46.7mV/fC)
Channel 268 masked: low gain (37.0mV/fC, cut 46.7mV/fC)
Channel 275 masked: low offset (-109.7mV, cut -70.6mV)
Channel 479 masked: high gain (80.5mV/fC, cut 79.2mV/fC)
Channel 590 masked: STUCK
Channel 683 masked: STUCK
Channel 939 masked: DEAD
Channel 1223 masked: STUCK
Channel 1452 masked: high gain (472.5mV/fC, cut 76.4mV/fC)
1-bad ch chips</t>
  </si>
  <si>
    <t>Channel 77 masked: high offset (203.6mV, cut 93.9mV)
Channel 364 masked: STUCK
Channel 456 masked: high offset (184.5mV, cut 87.3mV)
Channel 662 masked: low gain (0.0mV/fC, cut 38.9mV/fC)
Channel 695 masked: very high noise (2240enc, cut 1819enc)
Channel 696 masked: very high noise (7656enc, cut 1819enc)
Channel 697 masked: very high noise (2153enc, cut 1819enc)
Channel 906 masked: high offset (187.2mV, cut 94.6mV)
Channel 1356 masked: low offset (-76.3mV, cut -64.3mV)
Channel 1515 masked: high offset (219.3mV, cut 97.4mV)
1-bad ch chips</t>
  </si>
  <si>
    <t>Channel 248 masked: high offset (173.1mV, cut 90.8mV)
Channel 270 masked: low gain (0.0mV/fC, cut 41.8mV/fC)
Channel 715 masked: low offset (-78.3mV, cut -67.0mV)
Channel 927 masked: low gain (0.0mV/fC, cut 42.4mV/fC)
Channel 1095 masked: STUCK
Channel 1209 masked: high offset (162.9mV, cut 85.4mV)
Channel 1319 masked: high offset (170.0mV, cut 92.5mV)
Channel 1499 masked: STUCK
1-bad ch chips</t>
  </si>
  <si>
    <t>Negative Offset (plus) E13
1-bad ch chips</t>
  </si>
  <si>
    <t xml:space="preserve">Channel 227 masked: DEAD
Channel 354 masked: DEAD
Channel 583 masked: very high noise
</t>
  </si>
  <si>
    <t xml:space="preserve">Channel 1122 masked: DEAD
Channel 1176 masked: STUCK
Channel 1379 masked: STUCK
</t>
  </si>
  <si>
    <t xml:space="preserve">Channel 1274 masked: low gain (32.9mV/fC, cut 42.1mV/fC)
Channel 1275 masked: low gain (33.3mV/fC, cut 42.1mV/fC)
Channel 1292 masked: low gain (32.7mV/fC, cut 38.7mV/fC)
Channel 1293 masked: low gain (23.3mV/fC, cut 38.7mV/fC)
</t>
  </si>
  <si>
    <t xml:space="preserve">63 chans of link 0 had 1 point(s) excluded from fit
44 chans of link 1 had 1 point(s) excluded from fit
S3 fit range adjusted (0.0fC - 6.0fC)
</t>
  </si>
  <si>
    <t xml:space="preserve">Channel 1330 High noise in NO
</t>
  </si>
  <si>
    <t xml:space="preserve">Channel 158 High Noise (in Nocc)
</t>
  </si>
  <si>
    <t xml:space="preserve">no defective channels, M8 noise bumps but passes
</t>
  </si>
  <si>
    <t xml:space="preserve">No defective channels, except channel 3 high noise in NO
</t>
  </si>
  <si>
    <t xml:space="preserve">no defective channels  noise bumps need SDF=0.40
</t>
  </si>
  <si>
    <t xml:space="preserve">Channel 724 masked: very high noise
</t>
  </si>
  <si>
    <t xml:space="preserve">M8 BLG cured with SDF=0.40
</t>
  </si>
  <si>
    <t xml:space="preserve">no defects S02 needs ish=20 (high gain) and SDF=0.4
</t>
  </si>
  <si>
    <t xml:space="preserve">Channel 129 masked: high offset (214.8mV, cut 94.5mV)
Channel 280 masked: low gain (39.9mV/fC, cut 45.5mV/fC)
Channel 281 masked: low gain (37.1mV/fC, cut 45.5mV/fC)
Channel 283 masked: low gain (33.5mV/fC, cut 45.5mV/fC)
Channel 284 masked: low gain (34.0mV/fC, cut 45.5mV/fC)
</t>
  </si>
  <si>
    <t xml:space="preserve">Channel 1279 masked: low gain (17.7mV/fC, cut 43.8mV/fC)
</t>
  </si>
  <si>
    <t xml:space="preserve">No Defective Channels
</t>
  </si>
  <si>
    <t xml:space="preserve">Channel 997 masked: low gain (1.7mV/fC, cut 43.7mV/fC)
</t>
  </si>
  <si>
    <t xml:space="preserve">No defective channels
</t>
  </si>
  <si>
    <t xml:space="preserve">Channel 1339 masked: high offset (93.8mV, cut 91.8mV)
</t>
  </si>
  <si>
    <t xml:space="preserve">Channel 1299 masked: STUCK
</t>
  </si>
  <si>
    <t xml:space="preserve">Channel 536 masked: STUCK and channels 650-653,  1496-1500 masked for low gain
</t>
  </si>
  <si>
    <t xml:space="preserve">Channel 142 masked: low gain (35.7mV/fC, cut 43.2mV/fC)  S04-LGS OK with ISH=20
</t>
  </si>
  <si>
    <t xml:space="preserve">Channel 302 masked: low gain (0.0mV/fC, cut 44.0mV/fC) dead cell and several stuckcells
Channel 733 masked: very high noise (1786enc, cut 1674enc) 1 deadcell
</t>
  </si>
  <si>
    <t xml:space="preserve">Channel 416 masked: very high noise (2288enc, cut 1729enc)
Channel 1006 masked: low offset (-71.5mV, cut -67.7mV)
</t>
  </si>
  <si>
    <t xml:space="preserve">Channel 148 masked: STUCK
</t>
  </si>
  <si>
    <t>050101</t>
  </si>
  <si>
    <t>050201</t>
  </si>
  <si>
    <t>Channel 0 masked: high offset (105.0mV, cut 95.1mV)
Channel 246 masked: low offset (-85.8mV, cut -68.1mV)
Channel 317 masked: low gain (0.0mV/fC, cut 43.1mV/fC)
Channel 505 masked: STUCK
Channel 598 masked: high offset (217.7mV, cut 87.3mV)
Channel 682 masked: DEAD
Channel 870 masked: very high noise (2482enc, cut 1847enc)
Channel 982 masked: high offset (176.2mV, cut 93.3mV)
Channel 1150 masked: DEAD
Channel 1258 masked: low gain (45.5mV/fC, cut 46.8mV/fC)
Channel 1528 masked: high gain (161.1mV/fC, cut 80.1mV/fC)
1-bad ch chips</t>
  </si>
  <si>
    <t xml:space="preserve">
1-bad ch chips</t>
  </si>
  <si>
    <t xml:space="preserve">Channel 325 masked: low gain (22.0mV/fC, cut 41.8mV/fC)
Channel 326 masked: low gain (24.4mV/fC, cut 41.8mV/fC)
Channel 327 masked: low gain (25.6mV/fC, cut 41.8mV/fC)
</t>
  </si>
  <si>
    <t xml:space="preserve">196 low offset,  737-739 low gain, 748 high gain, 779 high offset, 923 stuck,  1497 high offset
</t>
  </si>
  <si>
    <t xml:space="preserve">M0, M8 and other chips very noisy. 28 noisy channels burt works with edge detect on
</t>
  </si>
  <si>
    <t xml:space="preserve">Chip M0 TOKEN minimum Vdd 3.70
Chip E13 RTOKEN minimum Vdd 3.70
</t>
  </si>
  <si>
    <t xml:space="preserve">no defexts - E13 low noise (Nocc)
</t>
  </si>
  <si>
    <t xml:space="preserve">Channel 492 masked: high gain (67.9mV/fC, cut 65.5mV/fC)
</t>
  </si>
  <si>
    <t xml:space="preserve">no defects - bumpy gain chip S12 needs SDF=0.4
</t>
  </si>
  <si>
    <t xml:space="preserve">Channel 794 masked: high offset (94.5mV, cut 89.7mV) needs SDF=0.4 for noisy channels
</t>
  </si>
  <si>
    <t xml:space="preserve">Channel 123 masked: low gain (26.7mV/fC, cut 40.7mV/fC)
Channel 124 masked: low gain (27.4mV/fC, cut 40.7mV/fC)
</t>
  </si>
  <si>
    <t xml:space="preserve">Channel 457 masked: high offset (223.2mV, cut 93.2mV)
</t>
  </si>
  <si>
    <t xml:space="preserve">Channel 1196 masked: low offset (-93.7mV, cut -63.1mV)
S11 replaced
</t>
  </si>
  <si>
    <t xml:space="preserve">Channel 49 masked: DEAD
Channel 125 masked: high offset (231.8mV, cut 95.6mV)
Channel 944 masked: very high noise (2187enc, cut 1836enc)
Channel 996 masked: STUCK
Channel 1093 masked: DEAD
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</si>
</sst>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#"/>
    <numFmt numFmtId="186" formatCode="0.000_ "/>
    <numFmt numFmtId="187" formatCode="0.0_ "/>
    <numFmt numFmtId="188" formatCode="0.00_);[Red]\(0.00\)"/>
    <numFmt numFmtId="189" formatCode="0_);[Red]\(0\)"/>
    <numFmt numFmtId="190" formatCode="####"/>
    <numFmt numFmtId="191" formatCode="#.###"/>
    <numFmt numFmtId="192" formatCode="0.000_);[Red]\(0.000\)"/>
    <numFmt numFmtId="193" formatCode="dd/mm/yyyy;@"/>
  </numFmts>
  <fonts count="13">
    <font>
      <sz val="10"/>
      <name val="Helv"/>
      <family val="2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2"/>
      <name val="Osaka"/>
      <family val="0"/>
    </font>
    <font>
      <sz val="6"/>
      <name val="Osaka"/>
      <family val="3"/>
    </font>
    <font>
      <sz val="12"/>
      <name val="Helv"/>
      <family val="2"/>
    </font>
    <font>
      <sz val="10"/>
      <color indexed="10"/>
      <name val="Helv"/>
      <family val="2"/>
    </font>
    <font>
      <strike/>
      <sz val="10"/>
      <color indexed="10"/>
      <name val="Helv"/>
      <family val="2"/>
    </font>
    <font>
      <sz val="10"/>
      <color indexed="48"/>
      <name val="Helv"/>
      <family val="0"/>
    </font>
    <font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 wrapText="1"/>
    </xf>
    <xf numFmtId="49" fontId="0" fillId="0" borderId="1" xfId="0" applyNumberFormat="1" applyBorder="1" applyAlignment="1">
      <alignment horizontal="right"/>
    </xf>
    <xf numFmtId="0" fontId="0" fillId="0" borderId="3" xfId="0" applyNumberFormat="1" applyBorder="1" applyAlignment="1">
      <alignment horizontal="right" wrapText="1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84" fontId="0" fillId="0" borderId="2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85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84" fontId="0" fillId="0" borderId="4" xfId="0" applyNumberFormat="1" applyBorder="1" applyAlignment="1">
      <alignment/>
    </xf>
    <xf numFmtId="0" fontId="0" fillId="0" borderId="8" xfId="0" applyNumberFormat="1" applyBorder="1" applyAlignment="1">
      <alignment horizontal="right" wrapText="1"/>
    </xf>
    <xf numFmtId="0" fontId="0" fillId="0" borderId="9" xfId="0" applyNumberFormat="1" applyBorder="1" applyAlignment="1">
      <alignment horizontal="right" wrapText="1"/>
    </xf>
    <xf numFmtId="0" fontId="0" fillId="0" borderId="10" xfId="0" applyNumberFormat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left"/>
    </xf>
    <xf numFmtId="184" fontId="0" fillId="0" borderId="0" xfId="0" applyNumberFormat="1" applyBorder="1" applyAlignment="1">
      <alignment/>
    </xf>
    <xf numFmtId="0" fontId="0" fillId="2" borderId="8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0" fillId="2" borderId="9" xfId="0" applyFill="1" applyBorder="1" applyAlignment="1">
      <alignment horizontal="right" wrapText="1"/>
    </xf>
    <xf numFmtId="185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/>
    </xf>
    <xf numFmtId="0" fontId="0" fillId="0" borderId="4" xfId="0" applyBorder="1" applyAlignment="1">
      <alignment wrapText="1"/>
    </xf>
    <xf numFmtId="0" fontId="7" fillId="0" borderId="8" xfId="0" applyFont="1" applyBorder="1" applyAlignment="1">
      <alignment wrapText="1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8" xfId="0" applyNumberFormat="1" applyFont="1" applyBorder="1" applyAlignment="1">
      <alignment horizontal="right" wrapText="1"/>
    </xf>
    <xf numFmtId="0" fontId="7" fillId="0" borderId="3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9" xfId="0" applyNumberFormat="1" applyFont="1" applyBorder="1" applyAlignment="1">
      <alignment horizontal="right" wrapText="1"/>
    </xf>
    <xf numFmtId="0" fontId="0" fillId="0" borderId="2" xfId="0" applyFont="1" applyBorder="1" applyAlignment="1">
      <alignment/>
    </xf>
    <xf numFmtId="0" fontId="0" fillId="0" borderId="8" xfId="0" applyNumberFormat="1" applyFont="1" applyBorder="1" applyAlignment="1">
      <alignment horizontal="right" wrapText="1"/>
    </xf>
    <xf numFmtId="0" fontId="7" fillId="0" borderId="4" xfId="0" applyFont="1" applyBorder="1" applyAlignment="1">
      <alignment/>
    </xf>
    <xf numFmtId="0" fontId="7" fillId="0" borderId="10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49" fontId="7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/>
    </xf>
    <xf numFmtId="49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 wrapText="1"/>
    </xf>
    <xf numFmtId="0" fontId="0" fillId="0" borderId="8" xfId="0" applyFont="1" applyBorder="1" applyAlignment="1">
      <alignment horizontal="right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right"/>
    </xf>
    <xf numFmtId="49" fontId="7" fillId="0" borderId="8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0" fontId="7" fillId="0" borderId="8" xfId="0" applyFont="1" applyBorder="1" applyAlignment="1">
      <alignment horizontal="right" wrapText="1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185" fontId="0" fillId="0" borderId="8" xfId="0" applyNumberFormat="1" applyBorder="1" applyAlignment="1">
      <alignment horizontal="right" wrapText="1"/>
    </xf>
    <xf numFmtId="185" fontId="0" fillId="0" borderId="8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185" fontId="0" fillId="2" borderId="14" xfId="0" applyNumberFormat="1" applyFill="1" applyBorder="1" applyAlignment="1">
      <alignment horizontal="right" wrapText="1"/>
    </xf>
    <xf numFmtId="185" fontId="0" fillId="0" borderId="8" xfId="0" applyNumberFormat="1" applyBorder="1" applyAlignment="1">
      <alignment horizontal="left" wrapText="1"/>
    </xf>
    <xf numFmtId="191" fontId="0" fillId="0" borderId="0" xfId="0" applyNumberFormat="1" applyAlignment="1">
      <alignment horizontal="right"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Alignment="1">
      <alignment horizontal="right" wrapText="1"/>
    </xf>
    <xf numFmtId="193" fontId="0" fillId="0" borderId="0" xfId="0" applyNumberFormat="1" applyAlignment="1">
      <alignment wrapText="1"/>
    </xf>
    <xf numFmtId="11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0" fillId="3" borderId="0" xfId="0" applyFont="1" applyFill="1" applyAlignment="1">
      <alignment horizontal="center"/>
    </xf>
    <xf numFmtId="49" fontId="0" fillId="4" borderId="0" xfId="0" applyNumberFormat="1" applyFill="1" applyAlignment="1">
      <alignment horizontal="right" wrapText="1"/>
    </xf>
    <xf numFmtId="49" fontId="0" fillId="3" borderId="0" xfId="0" applyNumberFormat="1" applyFill="1" applyAlignment="1">
      <alignment horizontal="right" wrapText="1"/>
    </xf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5"/>
  <sheetViews>
    <sheetView workbookViewId="0" topLeftCell="A52">
      <selection activeCell="D300" sqref="D300"/>
    </sheetView>
  </sheetViews>
  <sheetFormatPr defaultColWidth="11.421875" defaultRowHeight="12.75"/>
  <cols>
    <col min="1" max="1" width="12.421875" style="50" customWidth="1"/>
    <col min="2" max="2" width="14.00390625" style="49" customWidth="1"/>
    <col min="3" max="5" width="10.8515625" style="49" customWidth="1"/>
    <col min="6" max="6" width="12.421875" style="49" customWidth="1"/>
    <col min="7" max="16384" width="10.8515625" style="49" customWidth="1"/>
  </cols>
  <sheetData>
    <row r="1" ht="12">
      <c r="A1" s="56" t="s">
        <v>734</v>
      </c>
    </row>
    <row r="2" spans="1:2" ht="12">
      <c r="A2" s="50" t="s">
        <v>738</v>
      </c>
      <c r="B2" s="49" t="s">
        <v>510</v>
      </c>
    </row>
    <row r="3" spans="1:2" ht="12">
      <c r="A3" s="50" t="s">
        <v>739</v>
      </c>
      <c r="B3" s="57">
        <v>36343</v>
      </c>
    </row>
    <row r="4" spans="1:2" ht="12">
      <c r="A4" s="50">
        <v>1.1</v>
      </c>
      <c r="B4" s="57">
        <v>36364</v>
      </c>
    </row>
    <row r="5" spans="1:3" ht="12">
      <c r="A5" s="50">
        <v>1.2</v>
      </c>
      <c r="B5" s="57">
        <v>36369</v>
      </c>
      <c r="C5" s="49" t="s">
        <v>740</v>
      </c>
    </row>
    <row r="6" spans="1:3" ht="12">
      <c r="A6" s="50">
        <v>1.3</v>
      </c>
      <c r="B6" s="57">
        <v>36371</v>
      </c>
      <c r="C6" s="49" t="s">
        <v>741</v>
      </c>
    </row>
    <row r="7" spans="1:3" ht="12">
      <c r="A7" s="50">
        <v>1.4</v>
      </c>
      <c r="B7" s="57">
        <v>36372</v>
      </c>
      <c r="C7" s="49" t="s">
        <v>742</v>
      </c>
    </row>
    <row r="8" spans="1:3" ht="12">
      <c r="A8" s="50">
        <v>1.5</v>
      </c>
      <c r="B8" s="57">
        <v>36372</v>
      </c>
      <c r="C8" s="49" t="s">
        <v>743</v>
      </c>
    </row>
    <row r="9" spans="1:3" ht="12">
      <c r="A9" s="50">
        <v>1.6</v>
      </c>
      <c r="B9" s="57">
        <v>36390</v>
      </c>
      <c r="C9" s="49" t="s">
        <v>744</v>
      </c>
    </row>
    <row r="10" spans="1:3" ht="12">
      <c r="A10" s="50">
        <v>1.7</v>
      </c>
      <c r="B10" s="57">
        <v>36397</v>
      </c>
      <c r="C10" s="49" t="s">
        <v>954</v>
      </c>
    </row>
    <row r="11" spans="1:3" ht="12">
      <c r="A11" s="50">
        <v>1.8</v>
      </c>
      <c r="B11" s="57">
        <v>36468</v>
      </c>
      <c r="C11" s="49" t="s">
        <v>955</v>
      </c>
    </row>
    <row r="12" spans="1:3" ht="12">
      <c r="A12" s="50">
        <v>1.9</v>
      </c>
      <c r="B12" s="57">
        <v>36531</v>
      </c>
      <c r="C12" s="49" t="s">
        <v>967</v>
      </c>
    </row>
    <row r="13" spans="1:3" ht="12">
      <c r="A13" s="50" t="s">
        <v>968</v>
      </c>
      <c r="B13" s="57">
        <v>36543</v>
      </c>
      <c r="C13" s="49" t="s">
        <v>762</v>
      </c>
    </row>
    <row r="14" spans="1:3" ht="12">
      <c r="A14" s="50" t="s">
        <v>763</v>
      </c>
      <c r="B14" s="57">
        <v>36544</v>
      </c>
      <c r="C14" s="49" t="s">
        <v>764</v>
      </c>
    </row>
    <row r="15" spans="1:3" ht="12">
      <c r="A15" s="50" t="s">
        <v>765</v>
      </c>
      <c r="B15" s="57">
        <v>36560</v>
      </c>
      <c r="C15" s="49" t="s">
        <v>981</v>
      </c>
    </row>
    <row r="16" spans="1:3" ht="12">
      <c r="A16" s="50" t="s">
        <v>982</v>
      </c>
      <c r="B16" s="57">
        <v>36578</v>
      </c>
      <c r="C16" s="49" t="s">
        <v>983</v>
      </c>
    </row>
    <row r="17" spans="1:3" ht="12">
      <c r="A17" s="50" t="s">
        <v>984</v>
      </c>
      <c r="B17" s="57">
        <v>36636</v>
      </c>
      <c r="C17" s="49" t="s">
        <v>985</v>
      </c>
    </row>
    <row r="18" spans="1:3" ht="12">
      <c r="A18" s="50" t="s">
        <v>986</v>
      </c>
      <c r="B18" s="57">
        <v>36641</v>
      </c>
      <c r="C18" s="49" t="s">
        <v>987</v>
      </c>
    </row>
    <row r="19" spans="1:3" ht="12">
      <c r="A19" s="50" t="s">
        <v>504</v>
      </c>
      <c r="B19" s="57">
        <v>36652</v>
      </c>
      <c r="C19" s="49" t="s">
        <v>735</v>
      </c>
    </row>
    <row r="20" spans="1:3" ht="12">
      <c r="A20" s="50" t="s">
        <v>1031</v>
      </c>
      <c r="B20" s="57">
        <v>36659</v>
      </c>
      <c r="C20" s="49" t="s">
        <v>1032</v>
      </c>
    </row>
    <row r="21" spans="1:3" ht="12">
      <c r="A21" s="52" t="s">
        <v>1030</v>
      </c>
      <c r="B21" s="53">
        <v>36727</v>
      </c>
      <c r="C21" s="51" t="s">
        <v>549</v>
      </c>
    </row>
    <row r="23" ht="12">
      <c r="A23" s="56" t="s">
        <v>768</v>
      </c>
    </row>
    <row r="25" ht="12">
      <c r="B25" s="49" t="s">
        <v>769</v>
      </c>
    </row>
    <row r="26" ht="12">
      <c r="B26" s="49" t="s">
        <v>770</v>
      </c>
    </row>
    <row r="27" ht="12">
      <c r="B27" s="49" t="s">
        <v>771</v>
      </c>
    </row>
    <row r="28" ht="12">
      <c r="B28" s="49" t="s">
        <v>772</v>
      </c>
    </row>
    <row r="30" spans="1:2" ht="12">
      <c r="A30" s="50">
        <v>1</v>
      </c>
      <c r="B30" s="49" t="s">
        <v>773</v>
      </c>
    </row>
    <row r="31" ht="12">
      <c r="B31" s="49" t="s">
        <v>799</v>
      </c>
    </row>
    <row r="32" ht="12">
      <c r="B32" s="49" t="s">
        <v>1064</v>
      </c>
    </row>
    <row r="34" ht="12">
      <c r="B34" s="49" t="s">
        <v>1065</v>
      </c>
    </row>
    <row r="35" spans="1:2" ht="12">
      <c r="A35" s="50">
        <v>1.1</v>
      </c>
      <c r="B35" s="49" t="s">
        <v>774</v>
      </c>
    </row>
    <row r="36" spans="1:2" ht="12">
      <c r="A36" s="50">
        <v>1.2</v>
      </c>
      <c r="B36" s="49" t="s">
        <v>775</v>
      </c>
    </row>
    <row r="37" spans="1:2" ht="12">
      <c r="A37" s="52" t="s">
        <v>1026</v>
      </c>
      <c r="B37" s="51" t="s">
        <v>1025</v>
      </c>
    </row>
    <row r="38" ht="12">
      <c r="B38" s="49" t="s">
        <v>1219</v>
      </c>
    </row>
    <row r="40" spans="1:2" ht="12">
      <c r="A40" s="50">
        <v>2</v>
      </c>
      <c r="B40" s="49" t="s">
        <v>505</v>
      </c>
    </row>
    <row r="41" ht="12">
      <c r="B41" s="49" t="s">
        <v>506</v>
      </c>
    </row>
    <row r="42" ht="12">
      <c r="B42" s="49" t="s">
        <v>778</v>
      </c>
    </row>
    <row r="43" ht="12">
      <c r="B43" s="49" t="s">
        <v>1079</v>
      </c>
    </row>
    <row r="45" ht="12">
      <c r="B45" s="49" t="s">
        <v>1080</v>
      </c>
    </row>
    <row r="46" ht="12">
      <c r="B46" s="49" t="s">
        <v>1084</v>
      </c>
    </row>
    <row r="48" ht="12">
      <c r="B48" s="49" t="s">
        <v>1085</v>
      </c>
    </row>
    <row r="49" spans="1:2" ht="12">
      <c r="A49" s="50">
        <v>2.1</v>
      </c>
      <c r="B49" s="49" t="s">
        <v>779</v>
      </c>
    </row>
    <row r="50" spans="1:2" ht="12">
      <c r="A50" s="50">
        <v>2.2</v>
      </c>
      <c r="B50" s="49" t="s">
        <v>780</v>
      </c>
    </row>
    <row r="51" spans="1:2" ht="12">
      <c r="A51" s="52" t="s">
        <v>1024</v>
      </c>
      <c r="B51" s="51" t="s">
        <v>1025</v>
      </c>
    </row>
    <row r="53" ht="12">
      <c r="B53" s="49" t="s">
        <v>948</v>
      </c>
    </row>
    <row r="55" spans="1:2" ht="12">
      <c r="A55" s="50">
        <v>3</v>
      </c>
      <c r="B55" s="49" t="s">
        <v>649</v>
      </c>
    </row>
    <row r="56" ht="12">
      <c r="B56" s="49" t="s">
        <v>650</v>
      </c>
    </row>
    <row r="57" ht="12">
      <c r="B57" s="49" t="s">
        <v>822</v>
      </c>
    </row>
    <row r="58" ht="12">
      <c r="B58" s="49" t="s">
        <v>653</v>
      </c>
    </row>
    <row r="59" ht="12">
      <c r="B59" s="49" t="s">
        <v>928</v>
      </c>
    </row>
    <row r="60" spans="1:2" ht="12">
      <c r="A60" s="50">
        <v>3.1</v>
      </c>
      <c r="B60" s="49" t="s">
        <v>654</v>
      </c>
    </row>
    <row r="61" spans="1:2" ht="12">
      <c r="A61" s="50">
        <v>3.2</v>
      </c>
      <c r="B61" s="49" t="s">
        <v>655</v>
      </c>
    </row>
    <row r="62" ht="12">
      <c r="B62" s="49" t="s">
        <v>656</v>
      </c>
    </row>
    <row r="64" spans="1:2" ht="12">
      <c r="A64" s="50" t="s">
        <v>657</v>
      </c>
      <c r="B64" s="49" t="s">
        <v>841</v>
      </c>
    </row>
    <row r="65" ht="12">
      <c r="B65" s="49" t="s">
        <v>850</v>
      </c>
    </row>
    <row r="66" ht="12">
      <c r="B66" s="49" t="s">
        <v>1055</v>
      </c>
    </row>
    <row r="67" ht="12">
      <c r="B67" s="49" t="s">
        <v>1218</v>
      </c>
    </row>
    <row r="68" ht="12">
      <c r="B68" s="49" t="s">
        <v>851</v>
      </c>
    </row>
    <row r="69" spans="1:2" ht="12">
      <c r="A69" s="50" t="s">
        <v>852</v>
      </c>
      <c r="B69" s="49" t="s">
        <v>853</v>
      </c>
    </row>
    <row r="70" spans="1:2" ht="12">
      <c r="A70" s="50" t="s">
        <v>854</v>
      </c>
      <c r="B70" s="49" t="s">
        <v>855</v>
      </c>
    </row>
    <row r="71" spans="1:2" ht="12">
      <c r="A71" s="52" t="s">
        <v>551</v>
      </c>
      <c r="B71" s="51" t="s">
        <v>552</v>
      </c>
    </row>
    <row r="73" spans="1:2" ht="12">
      <c r="A73" s="50" t="s">
        <v>856</v>
      </c>
      <c r="B73" s="49" t="s">
        <v>857</v>
      </c>
    </row>
    <row r="74" ht="12">
      <c r="B74" s="49" t="s">
        <v>497</v>
      </c>
    </row>
    <row r="75" ht="12">
      <c r="B75" s="49" t="s">
        <v>1053</v>
      </c>
    </row>
    <row r="76" ht="12">
      <c r="B76" s="49" t="s">
        <v>1054</v>
      </c>
    </row>
    <row r="77" ht="12">
      <c r="B77" s="49" t="s">
        <v>680</v>
      </c>
    </row>
    <row r="78" spans="1:2" ht="12">
      <c r="A78" s="50" t="s">
        <v>681</v>
      </c>
      <c r="B78" s="49" t="s">
        <v>853</v>
      </c>
    </row>
    <row r="79" spans="1:2" ht="12">
      <c r="A79" s="50" t="s">
        <v>682</v>
      </c>
      <c r="B79" s="49" t="s">
        <v>855</v>
      </c>
    </row>
    <row r="80" spans="1:2" ht="12">
      <c r="A80" s="52" t="s">
        <v>553</v>
      </c>
      <c r="B80" s="51" t="s">
        <v>554</v>
      </c>
    </row>
    <row r="82" spans="1:2" ht="12">
      <c r="A82" s="50">
        <v>4</v>
      </c>
      <c r="B82" s="49" t="s">
        <v>683</v>
      </c>
    </row>
    <row r="83" ht="12">
      <c r="B83" s="49" t="s">
        <v>684</v>
      </c>
    </row>
    <row r="84" ht="12">
      <c r="B84" s="49" t="s">
        <v>873</v>
      </c>
    </row>
    <row r="85" ht="12">
      <c r="B85" s="49" t="s">
        <v>874</v>
      </c>
    </row>
    <row r="86" spans="1:3" ht="12">
      <c r="A86" s="50">
        <v>4.1</v>
      </c>
      <c r="B86" s="49" t="s">
        <v>654</v>
      </c>
      <c r="C86" s="49" t="s">
        <v>517</v>
      </c>
    </row>
    <row r="87" spans="1:2" ht="12">
      <c r="A87" s="50">
        <v>4.2</v>
      </c>
      <c r="B87" s="49" t="s">
        <v>655</v>
      </c>
    </row>
    <row r="89" spans="1:2" ht="12">
      <c r="A89" s="50">
        <v>5</v>
      </c>
      <c r="B89" s="49" t="s">
        <v>518</v>
      </c>
    </row>
    <row r="90" ht="12">
      <c r="B90" s="49" t="s">
        <v>519</v>
      </c>
    </row>
    <row r="91" ht="12">
      <c r="B91" s="49" t="s">
        <v>924</v>
      </c>
    </row>
    <row r="93" spans="1:2" ht="12">
      <c r="A93" s="50">
        <v>6</v>
      </c>
      <c r="B93" s="49" t="s">
        <v>520</v>
      </c>
    </row>
    <row r="94" ht="12">
      <c r="B94" s="49" t="s">
        <v>685</v>
      </c>
    </row>
    <row r="97" ht="12">
      <c r="A97" s="56" t="s">
        <v>1033</v>
      </c>
    </row>
    <row r="99" spans="1:2" ht="12">
      <c r="A99" s="50">
        <v>1</v>
      </c>
      <c r="B99" s="49" t="s">
        <v>909</v>
      </c>
    </row>
    <row r="101" spans="1:2" ht="12">
      <c r="A101" s="50">
        <v>2</v>
      </c>
      <c r="B101" s="49" t="s">
        <v>1231</v>
      </c>
    </row>
    <row r="103" spans="1:2" ht="12">
      <c r="A103" s="50">
        <v>3</v>
      </c>
      <c r="B103" s="49" t="s">
        <v>901</v>
      </c>
    </row>
    <row r="105" spans="1:2" ht="12">
      <c r="A105" s="50">
        <v>5</v>
      </c>
      <c r="B105" s="49" t="s">
        <v>686</v>
      </c>
    </row>
    <row r="106" ht="12">
      <c r="B106" s="49" t="s">
        <v>895</v>
      </c>
    </row>
    <row r="108" spans="1:2" ht="12">
      <c r="A108" s="50">
        <v>6</v>
      </c>
      <c r="B108" s="49" t="s">
        <v>1034</v>
      </c>
    </row>
    <row r="110" spans="1:2" ht="12">
      <c r="A110" s="50">
        <v>7</v>
      </c>
      <c r="B110" s="49" t="s">
        <v>687</v>
      </c>
    </row>
    <row r="112" spans="1:2" ht="12">
      <c r="A112" s="50">
        <v>8</v>
      </c>
      <c r="B112" s="49" t="s">
        <v>1035</v>
      </c>
    </row>
    <row r="114" ht="12">
      <c r="A114" s="76" t="s">
        <v>545</v>
      </c>
    </row>
    <row r="115" ht="12">
      <c r="A115" s="56"/>
    </row>
    <row r="116" spans="1:2" ht="12">
      <c r="A116" s="50" t="s">
        <v>958</v>
      </c>
      <c r="B116" s="51" t="s">
        <v>1238</v>
      </c>
    </row>
    <row r="117" ht="12">
      <c r="B117" s="51"/>
    </row>
    <row r="118" spans="1:2" ht="12">
      <c r="A118" s="50" t="s">
        <v>959</v>
      </c>
      <c r="B118" s="51" t="s">
        <v>1174</v>
      </c>
    </row>
    <row r="119" ht="12">
      <c r="A119" s="56"/>
    </row>
    <row r="120" spans="1:2" ht="12">
      <c r="A120" s="50" t="s">
        <v>960</v>
      </c>
      <c r="B120" s="66" t="s">
        <v>548</v>
      </c>
    </row>
    <row r="121" ht="12">
      <c r="A121" s="56"/>
    </row>
    <row r="122" ht="12">
      <c r="A122" s="76" t="s">
        <v>956</v>
      </c>
    </row>
    <row r="123" spans="2:6" ht="12">
      <c r="B123" s="82"/>
      <c r="C123" s="82"/>
      <c r="D123" s="82" t="s">
        <v>961</v>
      </c>
      <c r="E123" s="82" t="s">
        <v>962</v>
      </c>
      <c r="F123" s="82" t="s">
        <v>963</v>
      </c>
    </row>
    <row r="124" spans="1:6" ht="12">
      <c r="A124" s="50" t="s">
        <v>632</v>
      </c>
      <c r="B124" s="77" t="s">
        <v>887</v>
      </c>
      <c r="C124" s="51"/>
      <c r="D124" s="51" t="s">
        <v>1127</v>
      </c>
      <c r="E124" s="51" t="s">
        <v>1126</v>
      </c>
      <c r="F124" s="51" t="s">
        <v>578</v>
      </c>
    </row>
    <row r="125" spans="1:6" ht="12">
      <c r="A125" s="50" t="s">
        <v>662</v>
      </c>
      <c r="B125" s="77" t="s">
        <v>1019</v>
      </c>
      <c r="C125" s="51"/>
      <c r="D125" s="51" t="s">
        <v>580</v>
      </c>
      <c r="E125" s="51" t="s">
        <v>1188</v>
      </c>
      <c r="F125" s="51" t="s">
        <v>1189</v>
      </c>
    </row>
    <row r="126" spans="1:6" ht="12">
      <c r="A126" s="50" t="s">
        <v>664</v>
      </c>
      <c r="B126" s="77" t="s">
        <v>931</v>
      </c>
      <c r="C126" s="51"/>
      <c r="D126" s="51" t="s">
        <v>957</v>
      </c>
      <c r="E126" s="51" t="s">
        <v>1126</v>
      </c>
      <c r="F126" s="51" t="s">
        <v>578</v>
      </c>
    </row>
    <row r="127" spans="1:6" ht="12">
      <c r="A127" s="50" t="s">
        <v>843</v>
      </c>
      <c r="B127" s="77" t="s">
        <v>1224</v>
      </c>
      <c r="C127" s="51"/>
      <c r="D127" s="51" t="s">
        <v>964</v>
      </c>
      <c r="E127" s="51" t="s">
        <v>1126</v>
      </c>
      <c r="F127" s="51" t="s">
        <v>578</v>
      </c>
    </row>
    <row r="128" spans="1:6" ht="12">
      <c r="A128" s="50" t="s">
        <v>603</v>
      </c>
      <c r="B128" s="77" t="s">
        <v>1036</v>
      </c>
      <c r="C128" s="51"/>
      <c r="D128" s="51" t="s">
        <v>965</v>
      </c>
      <c r="E128" s="51" t="s">
        <v>577</v>
      </c>
      <c r="F128" s="51" t="s">
        <v>546</v>
      </c>
    </row>
    <row r="129" spans="1:6" ht="12">
      <c r="A129" s="50" t="s">
        <v>605</v>
      </c>
      <c r="B129" s="77" t="s">
        <v>1141</v>
      </c>
      <c r="C129" s="51"/>
      <c r="D129" s="51" t="s">
        <v>1187</v>
      </c>
      <c r="E129" s="51" t="s">
        <v>1128</v>
      </c>
      <c r="F129" s="51" t="s">
        <v>577</v>
      </c>
    </row>
    <row r="130" spans="1:6" ht="12">
      <c r="A130" s="50" t="s">
        <v>509</v>
      </c>
      <c r="B130" s="77" t="s">
        <v>814</v>
      </c>
      <c r="C130" s="51"/>
      <c r="D130" s="51"/>
      <c r="E130" s="51"/>
      <c r="F130" s="51"/>
    </row>
    <row r="131" spans="1:6" ht="12">
      <c r="A131" s="50" t="s">
        <v>789</v>
      </c>
      <c r="B131" s="82" t="s">
        <v>966</v>
      </c>
      <c r="C131" s="82"/>
      <c r="D131" s="82" t="s">
        <v>1125</v>
      </c>
      <c r="E131" s="82" t="s">
        <v>579</v>
      </c>
      <c r="F131" s="82" t="s">
        <v>547</v>
      </c>
    </row>
    <row r="133" ht="12">
      <c r="A133" s="56" t="s">
        <v>688</v>
      </c>
    </row>
    <row r="134" spans="4:6" ht="12">
      <c r="D134" s="56" t="s">
        <v>693</v>
      </c>
      <c r="E134" s="50"/>
      <c r="F134" s="50"/>
    </row>
    <row r="135" spans="3:8" ht="12">
      <c r="C135" s="78" t="s">
        <v>694</v>
      </c>
      <c r="D135" s="79" t="s">
        <v>773</v>
      </c>
      <c r="E135" s="79" t="s">
        <v>505</v>
      </c>
      <c r="F135" s="80" t="s">
        <v>841</v>
      </c>
      <c r="G135" s="81" t="s">
        <v>857</v>
      </c>
      <c r="H135" s="81" t="s">
        <v>683</v>
      </c>
    </row>
    <row r="136" spans="3:8" ht="12">
      <c r="C136" s="59" t="s">
        <v>1142</v>
      </c>
      <c r="D136" s="60" t="s">
        <v>695</v>
      </c>
      <c r="E136" s="50" t="s">
        <v>696</v>
      </c>
      <c r="F136" s="50" t="s">
        <v>697</v>
      </c>
      <c r="G136" s="50" t="s">
        <v>698</v>
      </c>
      <c r="H136" s="50" t="s">
        <v>830</v>
      </c>
    </row>
    <row r="137" spans="3:8" ht="12">
      <c r="C137" s="59" t="s">
        <v>974</v>
      </c>
      <c r="D137" s="60" t="s">
        <v>695</v>
      </c>
      <c r="E137" s="50" t="s">
        <v>696</v>
      </c>
      <c r="F137" s="50" t="s">
        <v>697</v>
      </c>
      <c r="G137" s="50" t="s">
        <v>698</v>
      </c>
      <c r="H137" s="50" t="s">
        <v>830</v>
      </c>
    </row>
    <row r="138" spans="3:8" ht="12">
      <c r="C138" s="59" t="s">
        <v>1136</v>
      </c>
      <c r="D138" s="60" t="s">
        <v>699</v>
      </c>
      <c r="E138" s="50" t="s">
        <v>700</v>
      </c>
      <c r="F138" s="50" t="s">
        <v>701</v>
      </c>
      <c r="G138" s="50" t="s">
        <v>702</v>
      </c>
      <c r="H138" s="50" t="s">
        <v>831</v>
      </c>
    </row>
    <row r="139" spans="3:8" ht="12">
      <c r="C139" s="59" t="s">
        <v>1038</v>
      </c>
      <c r="D139" s="60" t="s">
        <v>695</v>
      </c>
      <c r="E139" s="50" t="s">
        <v>696</v>
      </c>
      <c r="F139" s="50" t="s">
        <v>697</v>
      </c>
      <c r="G139" s="50" t="s">
        <v>698</v>
      </c>
      <c r="H139" s="50" t="s">
        <v>830</v>
      </c>
    </row>
    <row r="140" spans="3:8" ht="12">
      <c r="C140" s="59" t="s">
        <v>1047</v>
      </c>
      <c r="D140" s="60" t="s">
        <v>893</v>
      </c>
      <c r="E140" s="50" t="s">
        <v>894</v>
      </c>
      <c r="F140" s="50" t="s">
        <v>695</v>
      </c>
      <c r="G140" s="50" t="s">
        <v>696</v>
      </c>
      <c r="H140" s="50" t="s">
        <v>832</v>
      </c>
    </row>
    <row r="141" spans="3:8" ht="12">
      <c r="C141" s="59" t="s">
        <v>1048</v>
      </c>
      <c r="D141" s="60" t="s">
        <v>893</v>
      </c>
      <c r="E141" s="50" t="s">
        <v>894</v>
      </c>
      <c r="F141" s="50" t="s">
        <v>695</v>
      </c>
      <c r="G141" s="50" t="s">
        <v>696</v>
      </c>
      <c r="H141" s="50" t="s">
        <v>832</v>
      </c>
    </row>
    <row r="142" spans="3:8" ht="12">
      <c r="C142" s="59" t="s">
        <v>809</v>
      </c>
      <c r="D142" s="60" t="s">
        <v>893</v>
      </c>
      <c r="E142" s="50" t="s">
        <v>894</v>
      </c>
      <c r="F142" s="50" t="s">
        <v>695</v>
      </c>
      <c r="G142" s="50" t="s">
        <v>696</v>
      </c>
      <c r="H142" s="50" t="s">
        <v>832</v>
      </c>
    </row>
    <row r="143" spans="3:9" ht="12">
      <c r="C143" s="59" t="s">
        <v>1014</v>
      </c>
      <c r="D143" s="60" t="s">
        <v>706</v>
      </c>
      <c r="E143" s="50" t="s">
        <v>707</v>
      </c>
      <c r="F143" s="61" t="s">
        <v>893</v>
      </c>
      <c r="G143" s="61" t="s">
        <v>708</v>
      </c>
      <c r="H143" s="61" t="s">
        <v>709</v>
      </c>
      <c r="I143" s="49" t="s">
        <v>710</v>
      </c>
    </row>
    <row r="144" spans="3:8" ht="12">
      <c r="C144" s="59" t="s">
        <v>776</v>
      </c>
      <c r="D144" s="60" t="s">
        <v>711</v>
      </c>
      <c r="E144" s="50" t="s">
        <v>712</v>
      </c>
      <c r="F144" s="50" t="s">
        <v>713</v>
      </c>
      <c r="G144" s="50" t="s">
        <v>714</v>
      </c>
      <c r="H144" s="50" t="s">
        <v>715</v>
      </c>
    </row>
    <row r="145" spans="3:8" ht="12">
      <c r="C145" s="59" t="s">
        <v>777</v>
      </c>
      <c r="D145" s="60" t="s">
        <v>711</v>
      </c>
      <c r="E145" s="50" t="s">
        <v>712</v>
      </c>
      <c r="F145" s="50" t="s">
        <v>713</v>
      </c>
      <c r="G145" s="50" t="s">
        <v>714</v>
      </c>
      <c r="H145" s="50" t="s">
        <v>715</v>
      </c>
    </row>
    <row r="146" spans="3:8" ht="12">
      <c r="C146" s="59" t="s">
        <v>884</v>
      </c>
      <c r="D146" s="60" t="s">
        <v>711</v>
      </c>
      <c r="E146" s="50" t="s">
        <v>712</v>
      </c>
      <c r="F146" s="50" t="s">
        <v>713</v>
      </c>
      <c r="G146" s="50" t="s">
        <v>714</v>
      </c>
      <c r="H146" s="50" t="s">
        <v>715</v>
      </c>
    </row>
    <row r="147" spans="3:8" ht="12">
      <c r="C147" s="59" t="s">
        <v>885</v>
      </c>
      <c r="D147" s="60" t="s">
        <v>711</v>
      </c>
      <c r="E147" s="50" t="s">
        <v>712</v>
      </c>
      <c r="F147" s="50" t="s">
        <v>713</v>
      </c>
      <c r="G147" s="50" t="s">
        <v>714</v>
      </c>
      <c r="H147" s="50" t="s">
        <v>715</v>
      </c>
    </row>
    <row r="148" spans="3:9" ht="12">
      <c r="C148" s="59" t="s">
        <v>1220</v>
      </c>
      <c r="D148" s="60" t="s">
        <v>711</v>
      </c>
      <c r="E148" s="50" t="s">
        <v>712</v>
      </c>
      <c r="F148" s="61" t="s">
        <v>713</v>
      </c>
      <c r="G148" s="61" t="s">
        <v>714</v>
      </c>
      <c r="H148" s="61" t="s">
        <v>715</v>
      </c>
      <c r="I148" s="49" t="s">
        <v>716</v>
      </c>
    </row>
    <row r="149" spans="3:8" ht="12">
      <c r="C149" s="59" t="s">
        <v>1028</v>
      </c>
      <c r="D149" s="60" t="s">
        <v>699</v>
      </c>
      <c r="E149" s="50" t="s">
        <v>1230</v>
      </c>
      <c r="F149" s="52" t="s">
        <v>1129</v>
      </c>
      <c r="G149" s="50" t="s">
        <v>712</v>
      </c>
      <c r="H149" s="52" t="s">
        <v>1130</v>
      </c>
    </row>
    <row r="150" spans="3:8" ht="12">
      <c r="C150" s="58" t="s">
        <v>1029</v>
      </c>
      <c r="D150" s="50" t="s">
        <v>699</v>
      </c>
      <c r="E150" s="50" t="s">
        <v>1230</v>
      </c>
      <c r="F150" s="52" t="s">
        <v>1129</v>
      </c>
      <c r="G150" s="50" t="s">
        <v>712</v>
      </c>
      <c r="H150" s="52" t="s">
        <v>1130</v>
      </c>
    </row>
    <row r="151" spans="3:8" ht="12">
      <c r="C151" s="58" t="s">
        <v>997</v>
      </c>
      <c r="D151" s="50" t="s">
        <v>717</v>
      </c>
      <c r="E151" s="50" t="s">
        <v>717</v>
      </c>
      <c r="F151" s="50" t="s">
        <v>988</v>
      </c>
      <c r="G151" s="50" t="s">
        <v>712</v>
      </c>
      <c r="H151" s="50" t="s">
        <v>1089</v>
      </c>
    </row>
    <row r="152" spans="3:8" ht="12">
      <c r="C152" s="58" t="s">
        <v>998</v>
      </c>
      <c r="D152" s="50" t="str">
        <f>D149</f>
        <v>+/-100</v>
      </c>
      <c r="E152" s="50" t="s">
        <v>1230</v>
      </c>
      <c r="F152" s="52" t="s">
        <v>1275</v>
      </c>
      <c r="G152" s="50" t="s">
        <v>712</v>
      </c>
      <c r="H152" s="52" t="s">
        <v>1276</v>
      </c>
    </row>
    <row r="153" spans="3:8" ht="12">
      <c r="C153" s="58" t="s">
        <v>999</v>
      </c>
      <c r="D153" s="50" t="str">
        <f>D150</f>
        <v>+/-100</v>
      </c>
      <c r="E153" s="50" t="s">
        <v>1230</v>
      </c>
      <c r="F153" s="52" t="s">
        <v>1275</v>
      </c>
      <c r="G153" s="50" t="s">
        <v>712</v>
      </c>
      <c r="H153" s="52" t="s">
        <v>1276</v>
      </c>
    </row>
    <row r="154" spans="3:8" ht="12">
      <c r="C154" s="58" t="s">
        <v>1000</v>
      </c>
      <c r="D154" s="50" t="s">
        <v>717</v>
      </c>
      <c r="E154" s="50" t="s">
        <v>717</v>
      </c>
      <c r="F154" s="50" t="s">
        <v>988</v>
      </c>
      <c r="G154" s="50" t="s">
        <v>712</v>
      </c>
      <c r="H154" s="50" t="s">
        <v>1089</v>
      </c>
    </row>
    <row r="155" spans="3:8" ht="12">
      <c r="C155" s="58" t="s">
        <v>1001</v>
      </c>
      <c r="D155" s="50" t="s">
        <v>718</v>
      </c>
      <c r="E155" s="50" t="s">
        <v>503</v>
      </c>
      <c r="F155" s="50" t="s">
        <v>989</v>
      </c>
      <c r="G155" s="50" t="s">
        <v>712</v>
      </c>
      <c r="H155" s="50" t="s">
        <v>1090</v>
      </c>
    </row>
    <row r="156" spans="3:8" ht="12">
      <c r="C156" s="58" t="s">
        <v>1002</v>
      </c>
      <c r="D156" s="50" t="str">
        <f>D150</f>
        <v>+/-100</v>
      </c>
      <c r="E156" s="50" t="s">
        <v>702</v>
      </c>
      <c r="F156" s="50" t="s">
        <v>1131</v>
      </c>
      <c r="G156" s="50" t="s">
        <v>712</v>
      </c>
      <c r="H156" s="50" t="s">
        <v>1007</v>
      </c>
    </row>
    <row r="157" spans="4:8" ht="12">
      <c r="D157" s="50"/>
      <c r="E157" s="50"/>
      <c r="F157" s="50"/>
      <c r="G157" s="50"/>
      <c r="H157" s="50"/>
    </row>
    <row r="158" spans="3:9" ht="12">
      <c r="C158" s="58" t="s">
        <v>1092</v>
      </c>
      <c r="D158" s="50">
        <v>-0.2</v>
      </c>
      <c r="E158" s="50" t="s">
        <v>712</v>
      </c>
      <c r="F158" s="50" t="s">
        <v>712</v>
      </c>
      <c r="G158" s="50" t="s">
        <v>712</v>
      </c>
      <c r="H158" s="50" t="s">
        <v>719</v>
      </c>
      <c r="I158" s="49" t="s">
        <v>720</v>
      </c>
    </row>
    <row r="159" spans="3:9" ht="12">
      <c r="C159" s="58" t="s">
        <v>1093</v>
      </c>
      <c r="D159" s="50">
        <v>0.2</v>
      </c>
      <c r="E159" s="50" t="s">
        <v>712</v>
      </c>
      <c r="F159" s="50" t="s">
        <v>712</v>
      </c>
      <c r="G159" s="50" t="s">
        <v>712</v>
      </c>
      <c r="H159" s="50" t="s">
        <v>721</v>
      </c>
      <c r="I159" s="49" t="s">
        <v>720</v>
      </c>
    </row>
    <row r="160" spans="3:9" ht="12">
      <c r="C160" s="58" t="s">
        <v>1094</v>
      </c>
      <c r="D160" s="50" t="s">
        <v>499</v>
      </c>
      <c r="E160" s="50" t="s">
        <v>728</v>
      </c>
      <c r="F160" s="50" t="s">
        <v>500</v>
      </c>
      <c r="G160" s="50" t="s">
        <v>502</v>
      </c>
      <c r="H160" s="50" t="s">
        <v>501</v>
      </c>
      <c r="I160" s="49" t="s">
        <v>1008</v>
      </c>
    </row>
    <row r="161" spans="3:8" ht="12">
      <c r="C161" s="58" t="s">
        <v>1095</v>
      </c>
      <c r="D161" s="50">
        <v>0.05</v>
      </c>
      <c r="E161" s="50" t="s">
        <v>723</v>
      </c>
      <c r="F161" s="50" t="s">
        <v>724</v>
      </c>
      <c r="G161" s="50">
        <v>0.11</v>
      </c>
      <c r="H161" s="50" t="s">
        <v>725</v>
      </c>
    </row>
    <row r="162" spans="3:8" ht="12">
      <c r="C162" s="58" t="s">
        <v>1022</v>
      </c>
      <c r="D162" s="50">
        <v>0.05</v>
      </c>
      <c r="E162" s="50" t="s">
        <v>723</v>
      </c>
      <c r="F162" s="50" t="s">
        <v>724</v>
      </c>
      <c r="G162" s="50">
        <v>0.11</v>
      </c>
      <c r="H162" s="50" t="s">
        <v>725</v>
      </c>
    </row>
    <row r="163" spans="3:8" ht="12">
      <c r="C163" s="58" t="s">
        <v>823</v>
      </c>
      <c r="D163" s="50">
        <v>0.025</v>
      </c>
      <c r="E163" s="50" t="s">
        <v>712</v>
      </c>
      <c r="F163" s="50" t="s">
        <v>726</v>
      </c>
      <c r="G163" s="50">
        <v>0.03</v>
      </c>
      <c r="H163" s="50" t="s">
        <v>727</v>
      </c>
    </row>
    <row r="164" spans="3:8" ht="12">
      <c r="C164" s="58" t="s">
        <v>824</v>
      </c>
      <c r="D164" s="50">
        <v>0.025</v>
      </c>
      <c r="E164" s="50" t="s">
        <v>712</v>
      </c>
      <c r="F164" s="50" t="s">
        <v>726</v>
      </c>
      <c r="G164" s="50">
        <v>0.03</v>
      </c>
      <c r="H164" s="50" t="s">
        <v>727</v>
      </c>
    </row>
    <row r="165" spans="3:8" ht="12">
      <c r="C165" s="50" t="s">
        <v>825</v>
      </c>
      <c r="D165" s="50" t="s">
        <v>910</v>
      </c>
      <c r="E165" s="50" t="s">
        <v>712</v>
      </c>
      <c r="F165" s="50" t="s">
        <v>911</v>
      </c>
      <c r="G165" s="50" t="s">
        <v>991</v>
      </c>
      <c r="H165" s="50" t="s">
        <v>912</v>
      </c>
    </row>
    <row r="166" spans="3:8" ht="12">
      <c r="C166" s="50" t="s">
        <v>949</v>
      </c>
      <c r="D166" s="50" t="s">
        <v>913</v>
      </c>
      <c r="E166" s="50" t="s">
        <v>706</v>
      </c>
      <c r="F166" s="50" t="s">
        <v>914</v>
      </c>
      <c r="G166" s="50" t="s">
        <v>1091</v>
      </c>
      <c r="H166" s="50" t="s">
        <v>915</v>
      </c>
    </row>
    <row r="167" spans="3:8" ht="12">
      <c r="C167" s="58" t="s">
        <v>1225</v>
      </c>
      <c r="D167" s="50" t="s">
        <v>916</v>
      </c>
      <c r="E167" s="50" t="s">
        <v>712</v>
      </c>
      <c r="F167" s="50" t="s">
        <v>729</v>
      </c>
      <c r="G167" s="50" t="s">
        <v>667</v>
      </c>
      <c r="H167" s="50" t="s">
        <v>668</v>
      </c>
    </row>
    <row r="168" spans="3:9" ht="12">
      <c r="C168" s="58" t="s">
        <v>1226</v>
      </c>
      <c r="D168" s="50">
        <f>5.78+0.66</f>
        <v>6.44</v>
      </c>
      <c r="E168" s="50" t="s">
        <v>712</v>
      </c>
      <c r="F168" s="50" t="s">
        <v>712</v>
      </c>
      <c r="G168" s="58" t="s">
        <v>712</v>
      </c>
      <c r="H168" s="50" t="s">
        <v>669</v>
      </c>
      <c r="I168" s="49" t="s">
        <v>720</v>
      </c>
    </row>
    <row r="169" spans="3:9" ht="12">
      <c r="C169" s="50" t="s">
        <v>493</v>
      </c>
      <c r="D169" s="50" t="s">
        <v>670</v>
      </c>
      <c r="E169" s="50" t="s">
        <v>990</v>
      </c>
      <c r="F169" s="50" t="s">
        <v>1009</v>
      </c>
      <c r="G169" s="58" t="s">
        <v>712</v>
      </c>
      <c r="H169" s="50" t="s">
        <v>498</v>
      </c>
      <c r="I169" s="49" t="s">
        <v>1132</v>
      </c>
    </row>
    <row r="170" spans="3:9" ht="12">
      <c r="C170" s="50" t="s">
        <v>494</v>
      </c>
      <c r="D170" s="50" t="s">
        <v>670</v>
      </c>
      <c r="E170" s="50" t="s">
        <v>990</v>
      </c>
      <c r="F170" s="50" t="s">
        <v>1009</v>
      </c>
      <c r="G170" s="58" t="s">
        <v>712</v>
      </c>
      <c r="H170" s="50" t="s">
        <v>498</v>
      </c>
      <c r="I170" s="49" t="s">
        <v>1133</v>
      </c>
    </row>
    <row r="171" spans="3:9" ht="12">
      <c r="C171" s="50" t="s">
        <v>495</v>
      </c>
      <c r="D171" s="50" t="s">
        <v>670</v>
      </c>
      <c r="E171" s="50" t="s">
        <v>990</v>
      </c>
      <c r="F171" s="50" t="s">
        <v>1009</v>
      </c>
      <c r="G171" s="58" t="s">
        <v>712</v>
      </c>
      <c r="H171" s="50" t="s">
        <v>498</v>
      </c>
      <c r="I171" s="49" t="s">
        <v>1134</v>
      </c>
    </row>
    <row r="172" spans="3:9" ht="12">
      <c r="C172" s="50" t="s">
        <v>496</v>
      </c>
      <c r="D172" s="50" t="s">
        <v>670</v>
      </c>
      <c r="E172" s="50" t="s">
        <v>990</v>
      </c>
      <c r="F172" s="50" t="s">
        <v>1009</v>
      </c>
      <c r="G172" s="58" t="s">
        <v>712</v>
      </c>
      <c r="H172" s="50" t="s">
        <v>498</v>
      </c>
      <c r="I172" s="49" t="s">
        <v>1135</v>
      </c>
    </row>
    <row r="173" spans="3:8" ht="12">
      <c r="C173" s="58" t="s">
        <v>1148</v>
      </c>
      <c r="D173" s="50" t="s">
        <v>722</v>
      </c>
      <c r="E173" s="50" t="s">
        <v>1010</v>
      </c>
      <c r="F173" s="50" t="s">
        <v>1009</v>
      </c>
      <c r="G173" s="58" t="s">
        <v>712</v>
      </c>
      <c r="H173" s="50" t="s">
        <v>498</v>
      </c>
    </row>
    <row r="174" spans="3:8" ht="12">
      <c r="C174" s="58" t="s">
        <v>969</v>
      </c>
      <c r="D174" s="50" t="s">
        <v>722</v>
      </c>
      <c r="E174" s="50" t="s">
        <v>1010</v>
      </c>
      <c r="F174" s="50" t="s">
        <v>1009</v>
      </c>
      <c r="G174" s="58" t="s">
        <v>712</v>
      </c>
      <c r="H174" s="50" t="s">
        <v>498</v>
      </c>
    </row>
    <row r="175" spans="3:9" ht="12">
      <c r="C175" s="58" t="s">
        <v>970</v>
      </c>
      <c r="D175" s="50">
        <v>0.3</v>
      </c>
      <c r="E175" s="50" t="s">
        <v>712</v>
      </c>
      <c r="F175" s="50" t="s">
        <v>712</v>
      </c>
      <c r="G175" s="50" t="s">
        <v>712</v>
      </c>
      <c r="H175" s="50" t="s">
        <v>671</v>
      </c>
      <c r="I175" s="49" t="s">
        <v>720</v>
      </c>
    </row>
    <row r="176" spans="3:9" ht="12">
      <c r="C176" s="58" t="s">
        <v>971</v>
      </c>
      <c r="D176" s="50">
        <v>0.3</v>
      </c>
      <c r="E176" s="50" t="s">
        <v>712</v>
      </c>
      <c r="F176" s="50" t="s">
        <v>712</v>
      </c>
      <c r="G176" s="50" t="s">
        <v>712</v>
      </c>
      <c r="H176" s="50" t="s">
        <v>671</v>
      </c>
      <c r="I176" s="49" t="s">
        <v>720</v>
      </c>
    </row>
    <row r="177" spans="3:9" ht="12">
      <c r="C177" s="81" t="s">
        <v>972</v>
      </c>
      <c r="D177" s="79">
        <v>0.44</v>
      </c>
      <c r="E177" s="79" t="s">
        <v>712</v>
      </c>
      <c r="F177" s="79" t="s">
        <v>712</v>
      </c>
      <c r="G177" s="79" t="s">
        <v>712</v>
      </c>
      <c r="H177" s="79" t="s">
        <v>672</v>
      </c>
      <c r="I177" s="78" t="s">
        <v>720</v>
      </c>
    </row>
    <row r="178" spans="3:8" ht="12">
      <c r="C178" s="58"/>
      <c r="D178" s="50"/>
      <c r="E178" s="50"/>
      <c r="F178" s="50"/>
      <c r="G178" s="50"/>
      <c r="H178" s="50"/>
    </row>
    <row r="179" spans="2:8" ht="12">
      <c r="B179" s="49" t="s">
        <v>1271</v>
      </c>
      <c r="C179" s="58"/>
      <c r="D179" s="50"/>
      <c r="E179" s="50"/>
      <c r="F179" s="50"/>
      <c r="G179" s="50"/>
      <c r="H179" s="50"/>
    </row>
    <row r="180" spans="3:8" ht="12">
      <c r="C180" s="58"/>
      <c r="D180" s="50"/>
      <c r="E180" s="50"/>
      <c r="F180" s="50"/>
      <c r="G180" s="50"/>
      <c r="H180" s="50"/>
    </row>
    <row r="181" spans="1:8" ht="12">
      <c r="A181" s="56" t="s">
        <v>673</v>
      </c>
      <c r="C181" s="58"/>
      <c r="D181" s="50"/>
      <c r="E181" s="50"/>
      <c r="F181" s="50"/>
      <c r="G181" s="50"/>
      <c r="H181" s="50"/>
    </row>
    <row r="182" spans="1:8" ht="12">
      <c r="A182" s="56"/>
      <c r="C182" s="81" t="s">
        <v>694</v>
      </c>
      <c r="D182" s="79" t="s">
        <v>773</v>
      </c>
      <c r="E182" s="79" t="s">
        <v>712</v>
      </c>
      <c r="F182" s="79" t="s">
        <v>841</v>
      </c>
      <c r="G182" s="79" t="s">
        <v>857</v>
      </c>
      <c r="H182" s="79" t="s">
        <v>683</v>
      </c>
    </row>
    <row r="183" spans="3:8" ht="12">
      <c r="C183" s="58" t="s">
        <v>674</v>
      </c>
      <c r="D183" s="50" t="s">
        <v>1178</v>
      </c>
      <c r="E183" s="50" t="s">
        <v>712</v>
      </c>
      <c r="F183" s="50" t="s">
        <v>712</v>
      </c>
      <c r="G183" s="50" t="s">
        <v>1183</v>
      </c>
      <c r="H183" s="50" t="s">
        <v>675</v>
      </c>
    </row>
    <row r="184" spans="3:8" ht="12">
      <c r="C184" s="58" t="s">
        <v>676</v>
      </c>
      <c r="D184" s="50" t="s">
        <v>1179</v>
      </c>
      <c r="E184" s="50" t="s">
        <v>712</v>
      </c>
      <c r="F184" s="52" t="s">
        <v>1182</v>
      </c>
      <c r="G184" s="50" t="s">
        <v>1184</v>
      </c>
      <c r="H184" s="50" t="s">
        <v>677</v>
      </c>
    </row>
    <row r="185" spans="3:8" ht="12">
      <c r="C185" s="58" t="s">
        <v>678</v>
      </c>
      <c r="D185" s="50" t="s">
        <v>1180</v>
      </c>
      <c r="E185" s="50" t="s">
        <v>712</v>
      </c>
      <c r="F185" s="50" t="s">
        <v>712</v>
      </c>
      <c r="G185" s="50" t="s">
        <v>1185</v>
      </c>
      <c r="H185" s="50" t="s">
        <v>679</v>
      </c>
    </row>
    <row r="186" spans="3:8" ht="12">
      <c r="C186" s="58" t="s">
        <v>511</v>
      </c>
      <c r="D186" s="50" t="s">
        <v>1180</v>
      </c>
      <c r="E186" s="50" t="s">
        <v>712</v>
      </c>
      <c r="F186" s="50" t="s">
        <v>712</v>
      </c>
      <c r="G186" s="50" t="s">
        <v>1186</v>
      </c>
      <c r="H186" s="50" t="s">
        <v>512</v>
      </c>
    </row>
    <row r="187" spans="3:8" ht="12">
      <c r="C187" s="58" t="s">
        <v>513</v>
      </c>
      <c r="D187" s="50" t="s">
        <v>514</v>
      </c>
      <c r="E187" s="50" t="s">
        <v>712</v>
      </c>
      <c r="F187" s="50" t="s">
        <v>515</v>
      </c>
      <c r="G187" s="50" t="s">
        <v>642</v>
      </c>
      <c r="H187" s="50" t="s">
        <v>643</v>
      </c>
    </row>
    <row r="188" spans="3:8" ht="12">
      <c r="C188" s="58" t="s">
        <v>1154</v>
      </c>
      <c r="D188" s="50" t="s">
        <v>1181</v>
      </c>
      <c r="E188" s="50" t="s">
        <v>712</v>
      </c>
      <c r="F188" s="50" t="s">
        <v>712</v>
      </c>
      <c r="G188" s="50" t="s">
        <v>1155</v>
      </c>
      <c r="H188" s="50" t="s">
        <v>647</v>
      </c>
    </row>
    <row r="189" spans="3:8" ht="12">
      <c r="C189" s="58" t="s">
        <v>1236</v>
      </c>
      <c r="D189" s="52" t="s">
        <v>1177</v>
      </c>
      <c r="E189" s="50" t="s">
        <v>1272</v>
      </c>
      <c r="F189" s="50" t="s">
        <v>1272</v>
      </c>
      <c r="G189" s="50" t="s">
        <v>1273</v>
      </c>
      <c r="H189" s="50" t="s">
        <v>1274</v>
      </c>
    </row>
    <row r="190" spans="3:8" ht="12">
      <c r="C190" s="83" t="s">
        <v>1151</v>
      </c>
      <c r="D190" s="84" t="s">
        <v>1125</v>
      </c>
      <c r="E190" s="84" t="s">
        <v>1272</v>
      </c>
      <c r="F190" s="84" t="s">
        <v>547</v>
      </c>
      <c r="G190" s="84" t="s">
        <v>1152</v>
      </c>
      <c r="H190" s="84" t="s">
        <v>1153</v>
      </c>
    </row>
    <row r="191" spans="6:7" ht="13.5">
      <c r="F191" s="48"/>
      <c r="G191" s="50"/>
    </row>
    <row r="192" spans="2:7" ht="13.5">
      <c r="B192" s="49" t="s">
        <v>644</v>
      </c>
      <c r="F192" s="48"/>
      <c r="G192" s="50"/>
    </row>
    <row r="193" spans="4:7" ht="13.5">
      <c r="D193" s="49" t="s">
        <v>1027</v>
      </c>
      <c r="F193" s="48"/>
      <c r="G193" s="50"/>
    </row>
    <row r="194" spans="6:7" ht="13.5">
      <c r="F194" s="48"/>
      <c r="G194" s="50"/>
    </row>
    <row r="195" ht="12">
      <c r="A195" s="56" t="s">
        <v>645</v>
      </c>
    </row>
    <row r="197" spans="1:2" ht="12">
      <c r="A197" s="50">
        <v>1</v>
      </c>
      <c r="B197" s="49" t="s">
        <v>646</v>
      </c>
    </row>
    <row r="198" spans="1:2" ht="12">
      <c r="A198" s="50">
        <v>2</v>
      </c>
      <c r="B198" s="49" t="s">
        <v>766</v>
      </c>
    </row>
    <row r="199" spans="1:2" ht="12">
      <c r="A199" s="50">
        <v>3</v>
      </c>
      <c r="B199" s="49" t="s">
        <v>767</v>
      </c>
    </row>
    <row r="200" spans="1:2" ht="12">
      <c r="A200" s="50">
        <v>4</v>
      </c>
      <c r="B200" s="49" t="s">
        <v>489</v>
      </c>
    </row>
    <row r="201" spans="1:2" ht="12">
      <c r="A201" s="50">
        <v>5</v>
      </c>
      <c r="B201" s="49" t="s">
        <v>602</v>
      </c>
    </row>
    <row r="202" spans="1:2" ht="12">
      <c r="A202" s="50" t="s">
        <v>603</v>
      </c>
      <c r="B202" s="49" t="s">
        <v>604</v>
      </c>
    </row>
    <row r="203" spans="1:2" ht="12">
      <c r="A203" s="50" t="s">
        <v>605</v>
      </c>
      <c r="B203" s="49" t="s">
        <v>878</v>
      </c>
    </row>
    <row r="204" spans="1:3" ht="12">
      <c r="A204" s="50" t="s">
        <v>606</v>
      </c>
      <c r="B204" s="49" t="s">
        <v>651</v>
      </c>
      <c r="C204" s="49" t="s">
        <v>652</v>
      </c>
    </row>
    <row r="205" spans="1:3" ht="12">
      <c r="A205" s="50" t="s">
        <v>606</v>
      </c>
      <c r="B205" s="49" t="s">
        <v>651</v>
      </c>
      <c r="C205" s="49" t="s">
        <v>658</v>
      </c>
    </row>
    <row r="207" ht="12">
      <c r="A207" s="56" t="s">
        <v>1160</v>
      </c>
    </row>
    <row r="209" spans="1:3" ht="12">
      <c r="A209" s="49">
        <v>1.1</v>
      </c>
      <c r="B209" s="49" t="s">
        <v>1161</v>
      </c>
      <c r="C209" s="49" t="s">
        <v>1168</v>
      </c>
    </row>
    <row r="210" spans="1:3" ht="12">
      <c r="A210" s="49">
        <v>1.2</v>
      </c>
      <c r="C210" s="49" t="s">
        <v>1169</v>
      </c>
    </row>
    <row r="211" spans="1:3" ht="12">
      <c r="A211" s="51">
        <v>1.25</v>
      </c>
      <c r="B211" s="51"/>
      <c r="C211" s="51" t="s">
        <v>561</v>
      </c>
    </row>
    <row r="212" spans="1:3" ht="12">
      <c r="A212" s="49">
        <v>2.1</v>
      </c>
      <c r="B212" s="49" t="s">
        <v>1162</v>
      </c>
      <c r="C212" s="49" t="s">
        <v>1168</v>
      </c>
    </row>
    <row r="213" spans="1:3" ht="12">
      <c r="A213" s="49">
        <v>2.2</v>
      </c>
      <c r="C213" s="49" t="s">
        <v>1169</v>
      </c>
    </row>
    <row r="214" spans="1:3" ht="12">
      <c r="A214" s="51">
        <v>2.25</v>
      </c>
      <c r="B214" s="51"/>
      <c r="C214" s="51" t="s">
        <v>561</v>
      </c>
    </row>
    <row r="215" spans="1:3" ht="12">
      <c r="A215" s="49">
        <v>3.1</v>
      </c>
      <c r="B215" s="49" t="s">
        <v>1163</v>
      </c>
      <c r="C215" s="49" t="s">
        <v>1170</v>
      </c>
    </row>
    <row r="216" spans="1:3" ht="12">
      <c r="A216" s="49">
        <v>3.2</v>
      </c>
      <c r="C216" s="49" t="s">
        <v>1171</v>
      </c>
    </row>
    <row r="217" spans="1:3" ht="12">
      <c r="A217" s="49">
        <v>3.3</v>
      </c>
      <c r="B217" s="49" t="s">
        <v>1164</v>
      </c>
      <c r="C217" s="49" t="s">
        <v>1168</v>
      </c>
    </row>
    <row r="218" spans="1:3" ht="12">
      <c r="A218" s="49">
        <v>3.4</v>
      </c>
      <c r="C218" s="49" t="s">
        <v>1169</v>
      </c>
    </row>
    <row r="219" spans="1:3" ht="12">
      <c r="A219" s="51">
        <v>3.45</v>
      </c>
      <c r="B219" s="51"/>
      <c r="C219" s="51" t="s">
        <v>555</v>
      </c>
    </row>
    <row r="220" spans="1:5" ht="12">
      <c r="A220" s="49">
        <v>3.5</v>
      </c>
      <c r="B220" s="49" t="s">
        <v>1165</v>
      </c>
      <c r="C220" s="49" t="s">
        <v>1168</v>
      </c>
      <c r="E220" s="51" t="s">
        <v>544</v>
      </c>
    </row>
    <row r="221" spans="1:3" ht="12">
      <c r="A221" s="49">
        <v>3.6</v>
      </c>
      <c r="C221" s="49" t="s">
        <v>1169</v>
      </c>
    </row>
    <row r="222" spans="1:3" ht="12">
      <c r="A222" s="51">
        <v>3.65</v>
      </c>
      <c r="B222" s="51"/>
      <c r="C222" s="51" t="s">
        <v>963</v>
      </c>
    </row>
    <row r="223" spans="1:3" ht="12">
      <c r="A223" s="49">
        <v>4.1</v>
      </c>
      <c r="B223" s="49" t="s">
        <v>1166</v>
      </c>
      <c r="C223" s="49" t="s">
        <v>1172</v>
      </c>
    </row>
    <row r="224" spans="1:3" ht="12">
      <c r="A224" s="49">
        <v>4.2</v>
      </c>
      <c r="C224" s="49" t="s">
        <v>1173</v>
      </c>
    </row>
    <row r="225" spans="1:3" ht="12">
      <c r="A225" s="49">
        <v>5</v>
      </c>
      <c r="B225" s="49" t="s">
        <v>1167</v>
      </c>
      <c r="C225" s="49" t="s">
        <v>1173</v>
      </c>
    </row>
    <row r="226" ht="12">
      <c r="A226" s="49"/>
    </row>
    <row r="227" ht="12">
      <c r="A227" s="49"/>
    </row>
    <row r="228" ht="12">
      <c r="A228" s="49"/>
    </row>
    <row r="229" spans="1:2" ht="12">
      <c r="A229" s="56" t="s">
        <v>659</v>
      </c>
      <c r="B229" s="49" t="s">
        <v>660</v>
      </c>
    </row>
    <row r="231" spans="1:2" ht="12">
      <c r="A231" s="50">
        <v>1</v>
      </c>
      <c r="B231" s="62" t="s">
        <v>661</v>
      </c>
    </row>
    <row r="232" spans="1:2" ht="12">
      <c r="A232" s="50" t="s">
        <v>662</v>
      </c>
      <c r="B232" s="62" t="s">
        <v>663</v>
      </c>
    </row>
    <row r="233" spans="1:2" ht="12">
      <c r="A233" s="50" t="s">
        <v>664</v>
      </c>
      <c r="B233" s="62" t="s">
        <v>665</v>
      </c>
    </row>
    <row r="234" spans="1:2" ht="12">
      <c r="A234" s="50" t="s">
        <v>666</v>
      </c>
      <c r="B234" s="62" t="s">
        <v>842</v>
      </c>
    </row>
    <row r="235" spans="1:2" ht="12">
      <c r="A235" s="50" t="s">
        <v>843</v>
      </c>
      <c r="B235" s="62" t="s">
        <v>844</v>
      </c>
    </row>
    <row r="236" spans="1:2" ht="12">
      <c r="A236" s="50" t="s">
        <v>603</v>
      </c>
      <c r="B236" s="62" t="s">
        <v>507</v>
      </c>
    </row>
    <row r="237" spans="1:2" ht="12">
      <c r="A237" s="50" t="s">
        <v>605</v>
      </c>
      <c r="B237" s="62" t="s">
        <v>508</v>
      </c>
    </row>
    <row r="238" spans="1:2" ht="12">
      <c r="A238" s="50" t="s">
        <v>509</v>
      </c>
      <c r="B238" s="62" t="s">
        <v>1157</v>
      </c>
    </row>
    <row r="239" spans="1:2" ht="12">
      <c r="A239" s="50" t="s">
        <v>789</v>
      </c>
      <c r="B239" s="62" t="s">
        <v>630</v>
      </c>
    </row>
    <row r="240" ht="12">
      <c r="B240" s="62"/>
    </row>
    <row r="241" spans="1:2" ht="12">
      <c r="A241" s="56" t="s">
        <v>576</v>
      </c>
      <c r="B241" s="62"/>
    </row>
    <row r="242" spans="1:2" ht="12">
      <c r="A242" s="56"/>
      <c r="B242" s="62"/>
    </row>
    <row r="243" ht="12">
      <c r="B243" s="56" t="s">
        <v>564</v>
      </c>
    </row>
    <row r="244" spans="1:2" ht="12">
      <c r="A244" s="62">
        <v>1</v>
      </c>
      <c r="B244" s="49" t="s">
        <v>565</v>
      </c>
    </row>
    <row r="245" spans="1:2" ht="12">
      <c r="A245" s="62">
        <v>2</v>
      </c>
      <c r="B245" s="49" t="s">
        <v>1190</v>
      </c>
    </row>
    <row r="246" spans="1:2" ht="12">
      <c r="A246" s="62">
        <v>3</v>
      </c>
      <c r="B246" s="49" t="s">
        <v>566</v>
      </c>
    </row>
    <row r="247" spans="1:2" ht="12">
      <c r="A247" s="62">
        <v>5</v>
      </c>
      <c r="B247" s="49" t="s">
        <v>567</v>
      </c>
    </row>
    <row r="248" spans="1:2" ht="12">
      <c r="A248" s="69">
        <v>6</v>
      </c>
      <c r="B248" s="86" t="s">
        <v>1036</v>
      </c>
    </row>
    <row r="249" spans="1:2" ht="12">
      <c r="A249" s="62">
        <v>7</v>
      </c>
      <c r="B249" s="49" t="s">
        <v>568</v>
      </c>
    </row>
    <row r="250" spans="1:2" ht="12">
      <c r="A250" s="62">
        <v>8</v>
      </c>
      <c r="B250" s="49" t="s">
        <v>575</v>
      </c>
    </row>
    <row r="251" ht="12">
      <c r="A251" s="62"/>
    </row>
    <row r="252" ht="12">
      <c r="B252" s="56" t="s">
        <v>587</v>
      </c>
    </row>
    <row r="253" spans="1:2" ht="12">
      <c r="A253" s="62">
        <v>11</v>
      </c>
      <c r="B253" s="49" t="s">
        <v>565</v>
      </c>
    </row>
    <row r="254" spans="1:2" ht="12">
      <c r="A254" s="62">
        <v>12</v>
      </c>
      <c r="B254" s="49" t="s">
        <v>1191</v>
      </c>
    </row>
    <row r="255" spans="1:2" ht="12">
      <c r="A255" s="62">
        <v>13</v>
      </c>
      <c r="B255" s="49" t="s">
        <v>566</v>
      </c>
    </row>
    <row r="256" spans="1:2" ht="12">
      <c r="A256" s="62">
        <v>15</v>
      </c>
      <c r="B256" s="49" t="s">
        <v>567</v>
      </c>
    </row>
    <row r="257" spans="1:2" ht="12">
      <c r="A257" s="69">
        <v>16</v>
      </c>
      <c r="B257" s="86" t="s">
        <v>1036</v>
      </c>
    </row>
    <row r="258" spans="1:2" ht="12">
      <c r="A258" s="62">
        <v>17</v>
      </c>
      <c r="B258" s="49" t="s">
        <v>568</v>
      </c>
    </row>
    <row r="259" spans="1:2" ht="12">
      <c r="A259" s="62">
        <v>18</v>
      </c>
      <c r="B259" s="49" t="s">
        <v>575</v>
      </c>
    </row>
    <row r="260" ht="12">
      <c r="B260" s="62"/>
    </row>
    <row r="261" spans="1:2" ht="12">
      <c r="A261" s="52" t="s">
        <v>581</v>
      </c>
      <c r="B261" s="69"/>
    </row>
    <row r="262" spans="1:2" ht="12">
      <c r="A262" s="52"/>
      <c r="B262" s="69"/>
    </row>
    <row r="263" spans="1:2" ht="12">
      <c r="A263" s="69">
        <v>1</v>
      </c>
      <c r="B263" s="51" t="s">
        <v>1192</v>
      </c>
    </row>
    <row r="264" spans="1:2" ht="12">
      <c r="A264" s="69">
        <v>2</v>
      </c>
      <c r="B264" s="51" t="s">
        <v>1237</v>
      </c>
    </row>
    <row r="265" spans="1:2" ht="12">
      <c r="A265" s="52" t="s">
        <v>582</v>
      </c>
      <c r="B265" s="69" t="s">
        <v>550</v>
      </c>
    </row>
    <row r="266" spans="1:2" ht="12">
      <c r="A266" s="52" t="s">
        <v>585</v>
      </c>
      <c r="B266" s="69" t="s">
        <v>586</v>
      </c>
    </row>
    <row r="267" spans="1:2" ht="12">
      <c r="A267" s="52"/>
      <c r="B267" s="69"/>
    </row>
    <row r="268" ht="12">
      <c r="A268" s="56" t="s">
        <v>631</v>
      </c>
    </row>
    <row r="270" spans="1:2" ht="12">
      <c r="A270" s="50" t="s">
        <v>632</v>
      </c>
      <c r="B270" s="62" t="s">
        <v>633</v>
      </c>
    </row>
    <row r="271" spans="1:2" ht="12">
      <c r="A271" s="50" t="s">
        <v>662</v>
      </c>
      <c r="B271" s="62" t="s">
        <v>634</v>
      </c>
    </row>
    <row r="272" spans="1:2" ht="12">
      <c r="A272" s="50" t="s">
        <v>664</v>
      </c>
      <c r="B272" s="62" t="s">
        <v>1193</v>
      </c>
    </row>
    <row r="273" spans="1:2" ht="12">
      <c r="A273" s="50" t="s">
        <v>666</v>
      </c>
      <c r="B273" s="62" t="s">
        <v>1023</v>
      </c>
    </row>
    <row r="274" spans="1:2" ht="12">
      <c r="A274" s="50" t="s">
        <v>843</v>
      </c>
      <c r="B274" s="62" t="s">
        <v>635</v>
      </c>
    </row>
    <row r="275" spans="1:2" ht="12">
      <c r="A275" s="50" t="s">
        <v>603</v>
      </c>
      <c r="B275" s="62" t="s">
        <v>1157</v>
      </c>
    </row>
    <row r="276" spans="1:2" ht="12">
      <c r="A276" s="50" t="s">
        <v>1156</v>
      </c>
      <c r="B276" s="62" t="s">
        <v>1082</v>
      </c>
    </row>
    <row r="277" spans="1:2" ht="12">
      <c r="A277" s="52" t="s">
        <v>509</v>
      </c>
      <c r="B277" s="69" t="s">
        <v>1083</v>
      </c>
    </row>
    <row r="278" spans="1:2" ht="12">
      <c r="A278" s="52" t="s">
        <v>1158</v>
      </c>
      <c r="B278" s="69" t="s">
        <v>1159</v>
      </c>
    </row>
    <row r="279" ht="12">
      <c r="B279" s="62"/>
    </row>
    <row r="280" spans="1:2" ht="12">
      <c r="A280" s="50" t="s">
        <v>636</v>
      </c>
      <c r="B280" s="62"/>
    </row>
    <row r="281" ht="12">
      <c r="B281" s="62"/>
    </row>
    <row r="282" spans="1:3" ht="12">
      <c r="A282" s="49">
        <v>1</v>
      </c>
      <c r="B282" s="62" t="s">
        <v>637</v>
      </c>
      <c r="C282" s="62" t="s">
        <v>837</v>
      </c>
    </row>
    <row r="283" spans="1:3" ht="12">
      <c r="A283" s="49">
        <v>2</v>
      </c>
      <c r="B283" s="62" t="s">
        <v>637</v>
      </c>
      <c r="C283" s="62" t="s">
        <v>838</v>
      </c>
    </row>
    <row r="284" spans="1:3" ht="12">
      <c r="A284" s="49">
        <v>3</v>
      </c>
      <c r="B284" s="62" t="s">
        <v>637</v>
      </c>
      <c r="C284" s="62" t="s">
        <v>638</v>
      </c>
    </row>
    <row r="285" spans="1:3" ht="12">
      <c r="A285" s="49">
        <v>4</v>
      </c>
      <c r="B285" s="62" t="s">
        <v>637</v>
      </c>
      <c r="C285" s="62" t="s">
        <v>839</v>
      </c>
    </row>
    <row r="286" spans="1:3" ht="12">
      <c r="A286" s="49">
        <v>5</v>
      </c>
      <c r="B286" s="62" t="s">
        <v>639</v>
      </c>
      <c r="C286" s="62" t="s">
        <v>837</v>
      </c>
    </row>
    <row r="287" spans="1:3" ht="12">
      <c r="A287" s="49">
        <v>6</v>
      </c>
      <c r="B287" s="62" t="s">
        <v>639</v>
      </c>
      <c r="C287" s="62" t="s">
        <v>838</v>
      </c>
    </row>
    <row r="288" spans="1:3" ht="12">
      <c r="A288" s="49">
        <v>7</v>
      </c>
      <c r="B288" s="62" t="s">
        <v>639</v>
      </c>
      <c r="C288" s="62" t="s">
        <v>640</v>
      </c>
    </row>
    <row r="289" spans="1:3" ht="12">
      <c r="A289" s="49">
        <v>8</v>
      </c>
      <c r="B289" s="62" t="s">
        <v>639</v>
      </c>
      <c r="C289" s="62" t="s">
        <v>641</v>
      </c>
    </row>
    <row r="290" spans="1:3" ht="12">
      <c r="A290" s="49">
        <v>9</v>
      </c>
      <c r="B290" s="62" t="s">
        <v>639</v>
      </c>
      <c r="C290" s="62" t="s">
        <v>810</v>
      </c>
    </row>
    <row r="291" spans="1:3" ht="12">
      <c r="A291" s="49">
        <v>10</v>
      </c>
      <c r="B291" s="62" t="s">
        <v>639</v>
      </c>
      <c r="C291" s="62" t="s">
        <v>840</v>
      </c>
    </row>
    <row r="292" spans="1:3" ht="12">
      <c r="A292" s="51">
        <v>11</v>
      </c>
      <c r="B292" s="69" t="s">
        <v>556</v>
      </c>
      <c r="C292" s="69" t="s">
        <v>558</v>
      </c>
    </row>
    <row r="293" spans="1:3" ht="12">
      <c r="A293" s="51">
        <v>12</v>
      </c>
      <c r="B293" s="69" t="s">
        <v>556</v>
      </c>
      <c r="C293" s="69" t="s">
        <v>557</v>
      </c>
    </row>
    <row r="295" ht="12">
      <c r="A295" s="56" t="s">
        <v>811</v>
      </c>
    </row>
    <row r="297" ht="12">
      <c r="B297" s="49" t="s">
        <v>812</v>
      </c>
    </row>
    <row r="299" spans="1:2" ht="12">
      <c r="A299" s="50">
        <v>1</v>
      </c>
      <c r="B299" s="49" t="s">
        <v>648</v>
      </c>
    </row>
    <row r="300" spans="1:2" ht="12">
      <c r="A300" s="50">
        <v>2</v>
      </c>
      <c r="B300" s="49" t="s">
        <v>571</v>
      </c>
    </row>
    <row r="301" spans="1:2" ht="12">
      <c r="A301" s="50">
        <v>3</v>
      </c>
      <c r="B301" s="49" t="s">
        <v>572</v>
      </c>
    </row>
    <row r="302" spans="1:2" ht="12">
      <c r="A302" s="50">
        <v>4</v>
      </c>
      <c r="B302" s="49" t="s">
        <v>573</v>
      </c>
    </row>
    <row r="303" spans="1:2" ht="12">
      <c r="A303" s="50">
        <v>5</v>
      </c>
      <c r="B303" s="49" t="s">
        <v>574</v>
      </c>
    </row>
    <row r="304" spans="1:2" ht="12">
      <c r="A304" s="50">
        <v>6</v>
      </c>
      <c r="B304" s="49" t="s">
        <v>747</v>
      </c>
    </row>
    <row r="305" spans="1:2" ht="12">
      <c r="A305" s="50">
        <v>7</v>
      </c>
      <c r="B305" s="49" t="s">
        <v>745</v>
      </c>
    </row>
    <row r="306" spans="1:2" ht="12">
      <c r="A306" s="50">
        <v>8</v>
      </c>
      <c r="B306" s="49" t="s">
        <v>746</v>
      </c>
    </row>
    <row r="308" ht="12">
      <c r="A308" s="50" t="s">
        <v>935</v>
      </c>
    </row>
    <row r="309" spans="2:4" ht="12">
      <c r="B309" s="56" t="s">
        <v>754</v>
      </c>
      <c r="D309" s="49" t="s">
        <v>755</v>
      </c>
    </row>
    <row r="310" spans="2:5" ht="12">
      <c r="B310" s="56" t="s">
        <v>756</v>
      </c>
      <c r="D310" s="49" t="s">
        <v>757</v>
      </c>
      <c r="E310" s="49" t="s">
        <v>758</v>
      </c>
    </row>
    <row r="311" ht="12">
      <c r="B311" s="56" t="s">
        <v>759</v>
      </c>
    </row>
    <row r="312" spans="2:5" ht="12">
      <c r="B312" s="56" t="s">
        <v>760</v>
      </c>
      <c r="D312" s="49" t="s">
        <v>1114</v>
      </c>
      <c r="E312" s="49" t="s">
        <v>748</v>
      </c>
    </row>
    <row r="313" spans="2:4" ht="12">
      <c r="B313" s="56" t="s">
        <v>749</v>
      </c>
      <c r="D313" s="51" t="s">
        <v>559</v>
      </c>
    </row>
    <row r="314" spans="2:4" ht="12">
      <c r="B314" s="56" t="s">
        <v>749</v>
      </c>
      <c r="D314" s="49" t="s">
        <v>1115</v>
      </c>
    </row>
    <row r="315" spans="2:4" ht="12">
      <c r="B315" s="56" t="s">
        <v>750</v>
      </c>
      <c r="D315" s="49" t="s">
        <v>751</v>
      </c>
    </row>
    <row r="316" spans="2:4" ht="12">
      <c r="B316" s="56" t="s">
        <v>752</v>
      </c>
      <c r="D316" s="49" t="s">
        <v>753</v>
      </c>
    </row>
    <row r="317" spans="2:4" ht="12">
      <c r="B317" s="56" t="s">
        <v>750</v>
      </c>
      <c r="D317" s="49" t="s">
        <v>595</v>
      </c>
    </row>
    <row r="318" spans="2:7" ht="12">
      <c r="B318" s="56" t="s">
        <v>596</v>
      </c>
      <c r="D318" s="51" t="s">
        <v>560</v>
      </c>
      <c r="G318" s="49" t="s">
        <v>736</v>
      </c>
    </row>
    <row r="319" spans="2:4" ht="12">
      <c r="B319" s="56" t="s">
        <v>597</v>
      </c>
      <c r="D319" s="49" t="s">
        <v>595</v>
      </c>
    </row>
    <row r="320" spans="2:4" ht="12">
      <c r="B320" s="56" t="s">
        <v>598</v>
      </c>
      <c r="D320" s="49" t="s">
        <v>599</v>
      </c>
    </row>
    <row r="321" ht="12">
      <c r="B321" s="56" t="s">
        <v>600</v>
      </c>
    </row>
    <row r="322" spans="2:4" ht="12">
      <c r="B322" s="56" t="s">
        <v>601</v>
      </c>
      <c r="D322" s="49" t="s">
        <v>486</v>
      </c>
    </row>
    <row r="323" ht="12">
      <c r="B323" s="56" t="s">
        <v>487</v>
      </c>
    </row>
    <row r="324" ht="12">
      <c r="B324" s="56" t="s">
        <v>488</v>
      </c>
    </row>
    <row r="325" ht="12">
      <c r="B325" s="56"/>
    </row>
  </sheetData>
  <printOptions/>
  <pageMargins left="0.75" right="0.75" top="1" bottom="1" header="0.512" footer="0.512"/>
  <pageSetup fitToHeight="35" fitToWidth="1" orientation="portrait" paperSize="9" scale="50"/>
  <headerFooter alignWithMargins="0">
    <oddHeader>&amp;C&amp;F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B28" sqref="B28:G28"/>
    </sheetView>
  </sheetViews>
  <sheetFormatPr defaultColWidth="11.421875" defaultRowHeight="12.75"/>
  <cols>
    <col min="1" max="6" width="11.421875" style="0" customWidth="1"/>
    <col min="7" max="7" width="10.8515625" style="10" customWidth="1"/>
  </cols>
  <sheetData>
    <row r="1" spans="1:2" ht="12">
      <c r="A1" t="s">
        <v>862</v>
      </c>
      <c r="B1" t="s">
        <v>1537</v>
      </c>
    </row>
    <row r="2" ht="12">
      <c r="A2" t="s">
        <v>819</v>
      </c>
    </row>
    <row r="4" spans="1:7" ht="12">
      <c r="A4" s="6" t="s">
        <v>1140</v>
      </c>
      <c r="B4">
        <v>1</v>
      </c>
      <c r="C4">
        <v>2</v>
      </c>
      <c r="D4" s="3">
        <v>3</v>
      </c>
      <c r="F4" s="10"/>
      <c r="G4" s="3"/>
    </row>
    <row r="5" spans="1:7" ht="12">
      <c r="A5" s="6"/>
      <c r="B5" t="s">
        <v>821</v>
      </c>
      <c r="D5" s="3"/>
      <c r="E5" t="s">
        <v>861</v>
      </c>
      <c r="F5" s="10"/>
      <c r="G5" s="3"/>
    </row>
    <row r="6" spans="1:7" s="5" customFormat="1" ht="36">
      <c r="A6" s="9" t="s">
        <v>817</v>
      </c>
      <c r="B6" s="31" t="s">
        <v>820</v>
      </c>
      <c r="C6" s="31" t="s">
        <v>1049</v>
      </c>
      <c r="D6" s="7" t="s">
        <v>1013</v>
      </c>
      <c r="E6" s="31" t="s">
        <v>1075</v>
      </c>
      <c r="F6" s="31" t="s">
        <v>1049</v>
      </c>
      <c r="G6" s="75" t="s">
        <v>516</v>
      </c>
    </row>
    <row r="7" spans="1:7" ht="12">
      <c r="A7" s="8" t="s">
        <v>1051</v>
      </c>
      <c r="D7" s="3"/>
      <c r="E7" s="11" t="e">
        <f>SUM(B7:C7)/SUM(Categories!B7:F7)</f>
        <v>#DIV/0!</v>
      </c>
      <c r="F7" s="13" t="e">
        <f>C7/SUM(Categories!B7:F7)</f>
        <v>#DIV/0!</v>
      </c>
      <c r="G7" s="12" t="e">
        <f>D7/SUM(Categories!B7:F7)</f>
        <v>#DIV/0!</v>
      </c>
    </row>
    <row r="8" spans="1:7" ht="12">
      <c r="A8" s="8" t="s">
        <v>1052</v>
      </c>
      <c r="D8" s="3"/>
      <c r="E8" s="11" t="e">
        <f>SUM(B8:C8)/SUM(Categories!B8:F8)</f>
        <v>#DIV/0!</v>
      </c>
      <c r="F8" s="13" t="e">
        <f>C8/SUM(Categories!B8:F8)</f>
        <v>#DIV/0!</v>
      </c>
      <c r="G8" s="12" t="e">
        <f>D8/SUM(Categories!B8:F8)</f>
        <v>#DIV/0!</v>
      </c>
    </row>
    <row r="9" spans="1:7" ht="12">
      <c r="A9" s="8" t="s">
        <v>899</v>
      </c>
      <c r="D9" s="3"/>
      <c r="E9" s="11">
        <f>SUM(B9:C9)/SUM(Categories!B9:F9)</f>
        <v>0</v>
      </c>
      <c r="F9" s="13">
        <f>C9/SUM(Categories!B9:F9)</f>
        <v>0</v>
      </c>
      <c r="G9" s="12">
        <f>D9/SUM(Categories!B9:F9)</f>
        <v>0</v>
      </c>
    </row>
    <row r="10" spans="1:7" ht="12">
      <c r="A10" s="8" t="s">
        <v>900</v>
      </c>
      <c r="B10">
        <v>1</v>
      </c>
      <c r="C10">
        <v>46</v>
      </c>
      <c r="D10" s="3">
        <v>0</v>
      </c>
      <c r="E10" s="11">
        <f>SUM(B10:C10)/SUM(Categories!B10:F10)</f>
        <v>0.6811594202898551</v>
      </c>
      <c r="F10" s="13">
        <f>C10/SUM(Categories!B10:F10)</f>
        <v>0.6666666666666666</v>
      </c>
      <c r="G10" s="12">
        <f>D10/SUM(Categories!B10:F10)</f>
        <v>0</v>
      </c>
    </row>
    <row r="11" spans="1:7" ht="12">
      <c r="A11" s="8" t="s">
        <v>801</v>
      </c>
      <c r="B11">
        <v>5</v>
      </c>
      <c r="C11">
        <v>57</v>
      </c>
      <c r="D11" s="3">
        <v>0</v>
      </c>
      <c r="E11" s="11">
        <f>SUM(B11:C11)/SUM(Categories!B11:F11)</f>
        <v>0.7560975609756098</v>
      </c>
      <c r="F11" s="13">
        <f>C11/SUM(Categories!B11:F11)</f>
        <v>0.6951219512195121</v>
      </c>
      <c r="G11" s="12">
        <f>D11/SUM(Categories!B11:F11)</f>
        <v>0</v>
      </c>
    </row>
    <row r="12" spans="1:7" ht="12">
      <c r="A12" s="8" t="s">
        <v>802</v>
      </c>
      <c r="B12">
        <v>22</v>
      </c>
      <c r="C12">
        <v>57</v>
      </c>
      <c r="D12" s="3">
        <v>0</v>
      </c>
      <c r="E12" s="11">
        <f>SUM(B12:C12)/SUM(Categories!B12:F12)</f>
        <v>0.626984126984127</v>
      </c>
      <c r="F12" s="13">
        <f>C12/SUM(Categories!B12:F12)</f>
        <v>0.4523809523809524</v>
      </c>
      <c r="G12" s="12">
        <f>D12/SUM(Categories!B12:F12)</f>
        <v>0</v>
      </c>
    </row>
    <row r="13" spans="1:7" ht="12">
      <c r="A13" s="8" t="s">
        <v>803</v>
      </c>
      <c r="B13">
        <v>30</v>
      </c>
      <c r="C13">
        <v>73</v>
      </c>
      <c r="D13" s="3">
        <v>0</v>
      </c>
      <c r="E13" s="11">
        <f>SUM(B13:C13)/SUM(Categories!B13:F13)</f>
        <v>0.6912751677852349</v>
      </c>
      <c r="F13" s="13">
        <f>C13/SUM(Categories!B13:F13)</f>
        <v>0.4899328859060403</v>
      </c>
      <c r="G13" s="12">
        <f>D13/SUM(Categories!B13:F13)</f>
        <v>0</v>
      </c>
    </row>
    <row r="14" spans="1:7" ht="12">
      <c r="A14" s="8" t="s">
        <v>804</v>
      </c>
      <c r="B14">
        <v>39</v>
      </c>
      <c r="C14">
        <v>85</v>
      </c>
      <c r="D14" s="3">
        <v>0</v>
      </c>
      <c r="E14" s="11">
        <f>SUM(B14:C14)/SUM(Categories!B14:F14)</f>
        <v>0.6813186813186813</v>
      </c>
      <c r="F14" s="13">
        <f>C14/SUM(Categories!B14:F14)</f>
        <v>0.46703296703296704</v>
      </c>
      <c r="G14" s="12">
        <f>D14/SUM(Categories!B14:F14)</f>
        <v>0</v>
      </c>
    </row>
    <row r="15" spans="1:7" ht="12">
      <c r="A15" s="8" t="s">
        <v>805</v>
      </c>
      <c r="B15">
        <v>41</v>
      </c>
      <c r="C15">
        <v>80</v>
      </c>
      <c r="D15" s="3">
        <v>0</v>
      </c>
      <c r="E15" s="11">
        <f>SUM(B15:C15)/SUM(Categories!B15:F15)</f>
        <v>0.5845410628019324</v>
      </c>
      <c r="F15" s="13">
        <f>C15/SUM(Categories!B15:F15)</f>
        <v>0.3864734299516908</v>
      </c>
      <c r="G15" s="12">
        <f>D15/SUM(Categories!B15:F15)</f>
        <v>0</v>
      </c>
    </row>
    <row r="16" spans="1:7" ht="12">
      <c r="A16" s="8" t="s">
        <v>806</v>
      </c>
      <c r="B16">
        <v>56</v>
      </c>
      <c r="C16">
        <v>83</v>
      </c>
      <c r="D16" s="3">
        <v>0</v>
      </c>
      <c r="E16" s="11">
        <f>SUM(B16:C16)/SUM(Categories!B16:F16)</f>
        <v>0.5450980392156862</v>
      </c>
      <c r="F16" s="13">
        <f>C16/SUM(Categories!B16:F16)</f>
        <v>0.3254901960784314</v>
      </c>
      <c r="G16" s="12">
        <f>D16/SUM(Categories!B16:F16)</f>
        <v>0</v>
      </c>
    </row>
    <row r="17" spans="1:7" ht="12">
      <c r="A17" s="8" t="s">
        <v>807</v>
      </c>
      <c r="B17">
        <v>58</v>
      </c>
      <c r="C17">
        <v>90</v>
      </c>
      <c r="D17" s="3">
        <v>0</v>
      </c>
      <c r="E17" s="11">
        <f>SUM(B17:C17)/SUM(Categories!B17:F17)</f>
        <v>0.4884488448844885</v>
      </c>
      <c r="F17" s="13">
        <f>C17/SUM(Categories!B17:F17)</f>
        <v>0.297029702970297</v>
      </c>
      <c r="G17" s="12">
        <f>D17/SUM(Categories!B17:F17)</f>
        <v>0</v>
      </c>
    </row>
    <row r="18" spans="1:7" ht="12">
      <c r="A18" s="8" t="s">
        <v>808</v>
      </c>
      <c r="B18">
        <v>61</v>
      </c>
      <c r="C18">
        <v>92</v>
      </c>
      <c r="D18" s="3">
        <v>0</v>
      </c>
      <c r="E18" s="11">
        <f>SUM(B18:C18)/SUM(Categories!B18:F18)</f>
        <v>0.45</v>
      </c>
      <c r="F18" s="13">
        <f>C18/SUM(Categories!B18:F18)</f>
        <v>0.27058823529411763</v>
      </c>
      <c r="G18" s="12">
        <f>D18/SUM(Categories!B18:F18)</f>
        <v>0</v>
      </c>
    </row>
    <row r="19" spans="1:7" ht="12">
      <c r="A19" s="8" t="s">
        <v>1232</v>
      </c>
      <c r="B19">
        <v>51</v>
      </c>
      <c r="C19">
        <v>81</v>
      </c>
      <c r="D19" s="3">
        <v>0</v>
      </c>
      <c r="E19" s="11">
        <f>SUM(B19:C19)/SUM(Categories!B19:F19)</f>
        <v>0.358695652173913</v>
      </c>
      <c r="F19" s="13">
        <f>C19/SUM(Categories!B19:F19)</f>
        <v>0.22010869565217392</v>
      </c>
      <c r="G19" s="12">
        <f>D19/SUM(Categories!B19:F19)</f>
        <v>0</v>
      </c>
    </row>
    <row r="20" spans="1:7" ht="12">
      <c r="A20" s="8" t="s">
        <v>917</v>
      </c>
      <c r="B20">
        <v>51</v>
      </c>
      <c r="C20">
        <v>82</v>
      </c>
      <c r="D20" s="3">
        <v>0</v>
      </c>
      <c r="E20" s="11">
        <f>SUM(B20:C20)/SUM(Categories!B20:F20)</f>
        <v>0.33585858585858586</v>
      </c>
      <c r="F20" s="13">
        <f>C20/SUM(Categories!B20:F20)</f>
        <v>0.20707070707070707</v>
      </c>
      <c r="G20" s="12">
        <f>D20/SUM(Categories!B20:F20)</f>
        <v>0</v>
      </c>
    </row>
    <row r="21" spans="1:7" ht="12">
      <c r="A21" s="8" t="s">
        <v>918</v>
      </c>
      <c r="B21">
        <v>56</v>
      </c>
      <c r="C21">
        <v>89</v>
      </c>
      <c r="D21" s="3">
        <v>0</v>
      </c>
      <c r="E21" s="11">
        <f>SUM(B21:C21)/SUM(Categories!B21:F21)</f>
        <v>0.3287981859410431</v>
      </c>
      <c r="F21" s="13">
        <f>C21/SUM(Categories!B21:F21)</f>
        <v>0.2018140589569161</v>
      </c>
      <c r="G21" s="12">
        <f>D21/SUM(Categories!B21:F21)</f>
        <v>0</v>
      </c>
    </row>
    <row r="22" spans="1:7" ht="12">
      <c r="A22" s="8" t="s">
        <v>919</v>
      </c>
      <c r="B22">
        <v>66</v>
      </c>
      <c r="C22">
        <v>96</v>
      </c>
      <c r="D22" s="3">
        <v>0</v>
      </c>
      <c r="E22" s="11">
        <f>SUM(B22:C22)/SUM(Categories!B22:F22)</f>
        <v>0.3389121338912134</v>
      </c>
      <c r="F22" s="13">
        <f>C22/SUM(Categories!B22:F22)</f>
        <v>0.200836820083682</v>
      </c>
      <c r="G22" s="12">
        <f>D22/SUM(Categories!B22:F22)</f>
        <v>0</v>
      </c>
    </row>
    <row r="23" spans="1:7" ht="12">
      <c r="A23" s="8" t="s">
        <v>920</v>
      </c>
      <c r="B23">
        <v>66</v>
      </c>
      <c r="C23">
        <v>96</v>
      </c>
      <c r="D23" s="3">
        <v>0</v>
      </c>
      <c r="E23" s="11">
        <f>SUM(B23:C23)/SUM(Categories!B23:F23)</f>
        <v>0.3389121338912134</v>
      </c>
      <c r="F23" s="13">
        <f>C23/SUM(Categories!B23:F23)</f>
        <v>0.200836820083682</v>
      </c>
      <c r="G23" s="12">
        <f>D23/SUM(Categories!B23:F23)</f>
        <v>0</v>
      </c>
    </row>
    <row r="24" spans="1:7" ht="12">
      <c r="A24" s="8" t="s">
        <v>689</v>
      </c>
      <c r="B24">
        <v>66</v>
      </c>
      <c r="C24">
        <v>96</v>
      </c>
      <c r="D24" s="3">
        <v>0</v>
      </c>
      <c r="E24" s="11">
        <f>SUM(B24:C24)/SUM(Categories!B24:F24)</f>
        <v>0.3389121338912134</v>
      </c>
      <c r="F24" s="13">
        <f>C24/SUM(Categories!B24:F24)</f>
        <v>0.200836820083682</v>
      </c>
      <c r="G24" s="12">
        <f>D24/SUM(Categories!B24:F24)</f>
        <v>0</v>
      </c>
    </row>
    <row r="25" spans="1:7" ht="12">
      <c r="A25" s="8" t="s">
        <v>690</v>
      </c>
      <c r="B25">
        <v>66</v>
      </c>
      <c r="C25">
        <v>96</v>
      </c>
      <c r="D25" s="3">
        <v>0</v>
      </c>
      <c r="E25" s="11">
        <f>SUM(B25:C25)/SUM(Categories!B25:F25)</f>
        <v>0.3389121338912134</v>
      </c>
      <c r="F25" s="13">
        <f>C25/SUM(Categories!B25:F25)</f>
        <v>0.200836820083682</v>
      </c>
      <c r="G25" s="12">
        <f>D25/SUM(Categories!B25:F25)</f>
        <v>0</v>
      </c>
    </row>
    <row r="26" spans="1:7" ht="12">
      <c r="A26" s="8" t="s">
        <v>691</v>
      </c>
      <c r="B26">
        <v>66</v>
      </c>
      <c r="C26">
        <v>96</v>
      </c>
      <c r="D26" s="3">
        <v>0</v>
      </c>
      <c r="E26" s="11">
        <f>SUM(B26:C26)/SUM(Categories!B26:F26)</f>
        <v>0.3389121338912134</v>
      </c>
      <c r="F26" s="13">
        <f>C26/SUM(Categories!B26:F26)</f>
        <v>0.200836820083682</v>
      </c>
      <c r="G26" s="12">
        <f>D26/SUM(Categories!B26:F26)</f>
        <v>0</v>
      </c>
    </row>
    <row r="27" spans="1:7" ht="12">
      <c r="A27" s="8" t="s">
        <v>1679</v>
      </c>
      <c r="B27">
        <v>66</v>
      </c>
      <c r="C27">
        <v>96</v>
      </c>
      <c r="D27" s="3">
        <v>0</v>
      </c>
      <c r="E27" s="11">
        <f>SUM(B27:C27)/SUM(Categories!B27:F27)</f>
        <v>0.3389121338912134</v>
      </c>
      <c r="F27" s="13">
        <f>C27/SUM(Categories!B27:F27)</f>
        <v>0.200836820083682</v>
      </c>
      <c r="G27" s="12">
        <f>D27/SUM(Categories!B27:F27)</f>
        <v>0</v>
      </c>
    </row>
    <row r="28" spans="1:7" ht="12">
      <c r="A28" s="8" t="s">
        <v>1680</v>
      </c>
      <c r="B28">
        <v>66</v>
      </c>
      <c r="C28">
        <v>96</v>
      </c>
      <c r="D28" s="3">
        <v>0</v>
      </c>
      <c r="E28" s="11">
        <f>SUM(B28:C28)/SUM(Categories!B28:F28)</f>
        <v>0.3389121338912134</v>
      </c>
      <c r="F28" s="13">
        <f>C28/SUM(Categories!B28:F28)</f>
        <v>0.200836820083682</v>
      </c>
      <c r="G28" s="12">
        <f>D28/SUM(Categories!B28:F28)</f>
        <v>0</v>
      </c>
    </row>
  </sheetData>
  <printOptions/>
  <pageMargins left="0.75" right="0.75" top="1" bottom="1" header="0.512" footer="0.512"/>
  <pageSetup fitToHeight="18" fitToWidth="1" orientation="portrait" paperSize="9"/>
  <headerFooter alignWithMargins="0">
    <oddHeader>&amp;C&amp;F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B28" sqref="B28:I28"/>
    </sheetView>
  </sheetViews>
  <sheetFormatPr defaultColWidth="11.421875" defaultRowHeight="12.75"/>
  <sheetData>
    <row r="1" spans="1:2" ht="12">
      <c r="A1" t="s">
        <v>862</v>
      </c>
      <c r="B1" t="s">
        <v>1537</v>
      </c>
    </row>
    <row r="2" ht="12">
      <c r="A2" t="s">
        <v>978</v>
      </c>
    </row>
    <row r="4" spans="1:7" ht="12">
      <c r="A4" s="3"/>
      <c r="B4">
        <v>1</v>
      </c>
      <c r="C4">
        <v>2</v>
      </c>
      <c r="D4">
        <v>3</v>
      </c>
      <c r="E4" s="3">
        <v>4</v>
      </c>
      <c r="F4" s="10">
        <v>5.1</v>
      </c>
      <c r="G4" s="3">
        <v>5.2</v>
      </c>
    </row>
    <row r="5" spans="1:9" ht="12">
      <c r="A5" s="6" t="s">
        <v>1140</v>
      </c>
      <c r="B5" t="s">
        <v>816</v>
      </c>
      <c r="C5" t="s">
        <v>818</v>
      </c>
      <c r="D5" s="10" t="s">
        <v>784</v>
      </c>
      <c r="E5" s="3" t="s">
        <v>785</v>
      </c>
      <c r="F5" s="10" t="s">
        <v>794</v>
      </c>
      <c r="G5" s="3"/>
      <c r="H5" t="s">
        <v>947</v>
      </c>
      <c r="I5" s="3"/>
    </row>
    <row r="6" spans="1:9" s="2" customFormat="1" ht="36">
      <c r="A6" s="9" t="s">
        <v>817</v>
      </c>
      <c r="B6" s="28" t="s">
        <v>976</v>
      </c>
      <c r="C6" s="28" t="s">
        <v>977</v>
      </c>
      <c r="D6" s="28" t="s">
        <v>1234</v>
      </c>
      <c r="E6" s="9" t="s">
        <v>908</v>
      </c>
      <c r="F6" s="30" t="s">
        <v>975</v>
      </c>
      <c r="G6" s="9" t="s">
        <v>1021</v>
      </c>
      <c r="H6" s="28" t="s">
        <v>1050</v>
      </c>
      <c r="I6" s="9" t="s">
        <v>979</v>
      </c>
    </row>
    <row r="7" spans="1:9" ht="12">
      <c r="A7" s="8" t="s">
        <v>1051</v>
      </c>
      <c r="D7" s="10"/>
      <c r="E7" s="3"/>
      <c r="F7" s="10"/>
      <c r="G7" s="3">
        <f>SUM(B7:D7)</f>
        <v>0</v>
      </c>
      <c r="H7" s="19" t="e">
        <f>SUM(B7:C7)/SUM(B7:E7)</f>
        <v>#DIV/0!</v>
      </c>
      <c r="I7" s="20" t="e">
        <f>(SUM(B7:C7)+D7*SUM(B7:D7)/SUM(B7:E7))/SUM(B7:E7)</f>
        <v>#DIV/0!</v>
      </c>
    </row>
    <row r="8" spans="1:9" ht="12">
      <c r="A8" s="8" t="s">
        <v>1052</v>
      </c>
      <c r="D8" s="10"/>
      <c r="E8" s="3"/>
      <c r="F8" s="10"/>
      <c r="G8" s="3">
        <f aca="true" t="shared" si="0" ref="G8:G26">SUM(B8:D8)</f>
        <v>0</v>
      </c>
      <c r="H8" s="19" t="e">
        <f aca="true" t="shared" si="1" ref="H8:H26">SUM(B8:C8)/SUM(B8:E8)</f>
        <v>#DIV/0!</v>
      </c>
      <c r="I8" s="20" t="e">
        <f aca="true" t="shared" si="2" ref="I8:I26">(SUM(B8:C8)+D8*SUM(B8:D8)/SUM(B8:E8))/SUM(B8:E8)</f>
        <v>#DIV/0!</v>
      </c>
    </row>
    <row r="9" spans="1:9" ht="12">
      <c r="A9" s="8" t="s">
        <v>899</v>
      </c>
      <c r="D9" s="10"/>
      <c r="E9" s="3"/>
      <c r="F9" s="10"/>
      <c r="G9" s="3">
        <f t="shared" si="0"/>
        <v>0</v>
      </c>
      <c r="H9" s="19" t="e">
        <f t="shared" si="1"/>
        <v>#DIV/0!</v>
      </c>
      <c r="I9" s="20" t="e">
        <f t="shared" si="2"/>
        <v>#DIV/0!</v>
      </c>
    </row>
    <row r="10" spans="1:9" ht="12">
      <c r="A10" s="8" t="s">
        <v>900</v>
      </c>
      <c r="B10">
        <v>116</v>
      </c>
      <c r="C10">
        <v>9</v>
      </c>
      <c r="D10" s="10">
        <v>45</v>
      </c>
      <c r="E10" s="3"/>
      <c r="F10" s="10">
        <f>SUM(B10:E10)</f>
        <v>170</v>
      </c>
      <c r="G10" s="3">
        <f t="shared" si="0"/>
        <v>170</v>
      </c>
      <c r="H10" s="19">
        <f t="shared" si="1"/>
        <v>0.7352941176470589</v>
      </c>
      <c r="I10" s="20">
        <f t="shared" si="2"/>
        <v>1</v>
      </c>
    </row>
    <row r="11" spans="1:9" ht="12">
      <c r="A11" s="8" t="s">
        <v>801</v>
      </c>
      <c r="B11">
        <v>132</v>
      </c>
      <c r="C11">
        <v>15</v>
      </c>
      <c r="D11" s="10">
        <v>32</v>
      </c>
      <c r="E11" s="3"/>
      <c r="F11" s="10">
        <f aca="true" t="shared" si="3" ref="F11:F24">SUM(B11:E11)</f>
        <v>179</v>
      </c>
      <c r="G11" s="3">
        <f t="shared" si="0"/>
        <v>179</v>
      </c>
      <c r="H11" s="19">
        <f t="shared" si="1"/>
        <v>0.8212290502793296</v>
      </c>
      <c r="I11" s="20">
        <f t="shared" si="2"/>
        <v>1</v>
      </c>
    </row>
    <row r="12" spans="1:9" ht="12">
      <c r="A12" s="8" t="s">
        <v>802</v>
      </c>
      <c r="B12">
        <v>149</v>
      </c>
      <c r="C12">
        <v>28</v>
      </c>
      <c r="D12" s="10">
        <v>26</v>
      </c>
      <c r="E12" s="3">
        <v>0</v>
      </c>
      <c r="F12" s="10">
        <f t="shared" si="3"/>
        <v>203</v>
      </c>
      <c r="G12" s="3">
        <f t="shared" si="0"/>
        <v>203</v>
      </c>
      <c r="H12" s="19">
        <f t="shared" si="1"/>
        <v>0.8719211822660099</v>
      </c>
      <c r="I12" s="20">
        <f t="shared" si="2"/>
        <v>1</v>
      </c>
    </row>
    <row r="13" spans="1:9" ht="12">
      <c r="A13" s="8" t="s">
        <v>803</v>
      </c>
      <c r="B13">
        <v>163</v>
      </c>
      <c r="C13">
        <v>54</v>
      </c>
      <c r="D13" s="10">
        <v>59</v>
      </c>
      <c r="E13" s="3">
        <v>0</v>
      </c>
      <c r="F13" s="10">
        <f t="shared" si="3"/>
        <v>276</v>
      </c>
      <c r="G13" s="3">
        <f t="shared" si="0"/>
        <v>276</v>
      </c>
      <c r="H13" s="19">
        <f t="shared" si="1"/>
        <v>0.7862318840579711</v>
      </c>
      <c r="I13" s="20">
        <f t="shared" si="2"/>
        <v>1</v>
      </c>
    </row>
    <row r="14" spans="1:9" ht="12">
      <c r="A14" s="8" t="s">
        <v>804</v>
      </c>
      <c r="B14">
        <v>178</v>
      </c>
      <c r="C14">
        <v>103</v>
      </c>
      <c r="D14" s="97">
        <v>18</v>
      </c>
      <c r="E14" s="3">
        <v>0</v>
      </c>
      <c r="F14" s="10">
        <f t="shared" si="3"/>
        <v>299</v>
      </c>
      <c r="G14" s="3">
        <f t="shared" si="0"/>
        <v>299</v>
      </c>
      <c r="H14" s="19">
        <f t="shared" si="1"/>
        <v>0.939799331103679</v>
      </c>
      <c r="I14" s="20">
        <f t="shared" si="2"/>
        <v>1</v>
      </c>
    </row>
    <row r="15" spans="1:9" ht="12">
      <c r="A15" s="8" t="s">
        <v>805</v>
      </c>
      <c r="B15">
        <v>189</v>
      </c>
      <c r="C15">
        <v>115</v>
      </c>
      <c r="D15" s="97">
        <v>8</v>
      </c>
      <c r="E15" s="3">
        <v>0</v>
      </c>
      <c r="F15" s="10">
        <f t="shared" si="3"/>
        <v>312</v>
      </c>
      <c r="G15" s="3">
        <f t="shared" si="0"/>
        <v>312</v>
      </c>
      <c r="H15" s="19">
        <f t="shared" si="1"/>
        <v>0.9743589743589743</v>
      </c>
      <c r="I15" s="20">
        <f t="shared" si="2"/>
        <v>1</v>
      </c>
    </row>
    <row r="16" spans="1:9" ht="12">
      <c r="A16" s="8" t="s">
        <v>806</v>
      </c>
      <c r="B16">
        <v>189</v>
      </c>
      <c r="C16">
        <v>121</v>
      </c>
      <c r="D16" s="97">
        <v>8</v>
      </c>
      <c r="E16" s="3">
        <v>0</v>
      </c>
      <c r="F16" s="10">
        <f t="shared" si="3"/>
        <v>318</v>
      </c>
      <c r="G16" s="3">
        <f t="shared" si="0"/>
        <v>318</v>
      </c>
      <c r="H16" s="19">
        <f t="shared" si="1"/>
        <v>0.9748427672955975</v>
      </c>
      <c r="I16" s="20">
        <f t="shared" si="2"/>
        <v>1</v>
      </c>
    </row>
    <row r="17" spans="1:9" ht="12">
      <c r="A17" s="8" t="s">
        <v>807</v>
      </c>
      <c r="B17">
        <v>190</v>
      </c>
      <c r="C17">
        <v>122</v>
      </c>
      <c r="D17" s="97">
        <v>8</v>
      </c>
      <c r="E17" s="3">
        <v>0</v>
      </c>
      <c r="F17" s="10">
        <f t="shared" si="3"/>
        <v>320</v>
      </c>
      <c r="G17" s="3">
        <f t="shared" si="0"/>
        <v>320</v>
      </c>
      <c r="H17" s="19">
        <f t="shared" si="1"/>
        <v>0.975</v>
      </c>
      <c r="I17" s="20">
        <f t="shared" si="2"/>
        <v>1</v>
      </c>
    </row>
    <row r="18" spans="1:9" ht="12">
      <c r="A18" s="8" t="s">
        <v>808</v>
      </c>
      <c r="B18">
        <v>244</v>
      </c>
      <c r="C18">
        <v>127</v>
      </c>
      <c r="D18" s="10">
        <v>8</v>
      </c>
      <c r="E18" s="3">
        <v>0</v>
      </c>
      <c r="F18" s="10">
        <f t="shared" si="3"/>
        <v>379</v>
      </c>
      <c r="G18" s="3">
        <f t="shared" si="0"/>
        <v>379</v>
      </c>
      <c r="H18" s="19">
        <f t="shared" si="1"/>
        <v>0.978891820580475</v>
      </c>
      <c r="I18" s="20">
        <f t="shared" si="2"/>
        <v>1</v>
      </c>
    </row>
    <row r="19" spans="1:9" ht="12">
      <c r="A19" s="8" t="s">
        <v>1232</v>
      </c>
      <c r="B19">
        <v>287</v>
      </c>
      <c r="C19">
        <v>128</v>
      </c>
      <c r="D19" s="97">
        <v>35</v>
      </c>
      <c r="E19" s="3">
        <v>0</v>
      </c>
      <c r="F19" s="10">
        <f t="shared" si="3"/>
        <v>450</v>
      </c>
      <c r="G19" s="3">
        <f t="shared" si="0"/>
        <v>450</v>
      </c>
      <c r="H19" s="19">
        <f t="shared" si="1"/>
        <v>0.9222222222222223</v>
      </c>
      <c r="I19" s="20">
        <f t="shared" si="2"/>
        <v>1</v>
      </c>
    </row>
    <row r="20" spans="1:9" ht="12">
      <c r="A20" s="8" t="s">
        <v>917</v>
      </c>
      <c r="B20">
        <v>331</v>
      </c>
      <c r="C20">
        <v>141</v>
      </c>
      <c r="D20" s="97">
        <v>15</v>
      </c>
      <c r="E20" s="3">
        <v>0</v>
      </c>
      <c r="F20" s="10">
        <f t="shared" si="3"/>
        <v>487</v>
      </c>
      <c r="G20" s="3">
        <f t="shared" si="0"/>
        <v>487</v>
      </c>
      <c r="H20" s="19">
        <f t="shared" si="1"/>
        <v>0.9691991786447639</v>
      </c>
      <c r="I20" s="20">
        <f t="shared" si="2"/>
        <v>1</v>
      </c>
    </row>
    <row r="21" spans="1:9" ht="12">
      <c r="A21" s="8" t="s">
        <v>918</v>
      </c>
      <c r="B21">
        <v>355</v>
      </c>
      <c r="C21">
        <v>149</v>
      </c>
      <c r="D21" s="97">
        <v>0</v>
      </c>
      <c r="E21" s="3">
        <v>0</v>
      </c>
      <c r="F21" s="10">
        <f t="shared" si="3"/>
        <v>504</v>
      </c>
      <c r="G21" s="3">
        <f t="shared" si="0"/>
        <v>504</v>
      </c>
      <c r="H21" s="19">
        <f t="shared" si="1"/>
        <v>1</v>
      </c>
      <c r="I21" s="20">
        <f t="shared" si="2"/>
        <v>1</v>
      </c>
    </row>
    <row r="22" spans="1:9" ht="12">
      <c r="A22" s="8" t="s">
        <v>919</v>
      </c>
      <c r="B22">
        <v>355</v>
      </c>
      <c r="C22">
        <v>149</v>
      </c>
      <c r="D22" s="97">
        <v>0</v>
      </c>
      <c r="E22" s="3">
        <v>0</v>
      </c>
      <c r="F22" s="97">
        <f t="shared" si="3"/>
        <v>504</v>
      </c>
      <c r="G22" s="3">
        <f t="shared" si="0"/>
        <v>504</v>
      </c>
      <c r="H22" s="19">
        <f t="shared" si="1"/>
        <v>1</v>
      </c>
      <c r="I22" s="20">
        <f t="shared" si="2"/>
        <v>1</v>
      </c>
    </row>
    <row r="23" spans="1:9" ht="12">
      <c r="A23" s="8" t="s">
        <v>920</v>
      </c>
      <c r="B23">
        <v>355</v>
      </c>
      <c r="C23">
        <v>149</v>
      </c>
      <c r="D23" s="97">
        <v>0</v>
      </c>
      <c r="E23" s="3">
        <v>0</v>
      </c>
      <c r="F23" s="97">
        <f t="shared" si="3"/>
        <v>504</v>
      </c>
      <c r="G23" s="3">
        <f t="shared" si="0"/>
        <v>504</v>
      </c>
      <c r="H23" s="19">
        <f t="shared" si="1"/>
        <v>1</v>
      </c>
      <c r="I23" s="20">
        <f t="shared" si="2"/>
        <v>1</v>
      </c>
    </row>
    <row r="24" spans="1:9" ht="12">
      <c r="A24" s="8" t="s">
        <v>689</v>
      </c>
      <c r="B24">
        <v>355</v>
      </c>
      <c r="C24">
        <v>149</v>
      </c>
      <c r="D24" s="97">
        <v>0</v>
      </c>
      <c r="E24" s="3">
        <v>0</v>
      </c>
      <c r="F24" s="97">
        <f t="shared" si="3"/>
        <v>504</v>
      </c>
      <c r="G24" s="3">
        <f t="shared" si="0"/>
        <v>504</v>
      </c>
      <c r="H24" s="19">
        <f t="shared" si="1"/>
        <v>1</v>
      </c>
      <c r="I24" s="20">
        <f t="shared" si="2"/>
        <v>1</v>
      </c>
    </row>
    <row r="25" spans="1:9" ht="12">
      <c r="A25" s="8" t="s">
        <v>690</v>
      </c>
      <c r="B25">
        <v>355</v>
      </c>
      <c r="C25">
        <v>149</v>
      </c>
      <c r="D25" s="97">
        <v>0</v>
      </c>
      <c r="E25" s="3">
        <v>0</v>
      </c>
      <c r="F25" s="97">
        <f>SUM(B25:E25)</f>
        <v>504</v>
      </c>
      <c r="G25" s="3">
        <f t="shared" si="0"/>
        <v>504</v>
      </c>
      <c r="H25" s="19">
        <f t="shared" si="1"/>
        <v>1</v>
      </c>
      <c r="I25" s="20">
        <f t="shared" si="2"/>
        <v>1</v>
      </c>
    </row>
    <row r="26" spans="1:9" ht="12">
      <c r="A26" s="8" t="s">
        <v>691</v>
      </c>
      <c r="B26">
        <v>355</v>
      </c>
      <c r="C26">
        <v>149</v>
      </c>
      <c r="D26" s="97">
        <v>0</v>
      </c>
      <c r="E26" s="3">
        <v>0</v>
      </c>
      <c r="F26" s="97">
        <f>SUM(B26:E26)</f>
        <v>504</v>
      </c>
      <c r="G26" s="3">
        <f t="shared" si="0"/>
        <v>504</v>
      </c>
      <c r="H26" s="19">
        <f t="shared" si="1"/>
        <v>1</v>
      </c>
      <c r="I26" s="20">
        <f t="shared" si="2"/>
        <v>1</v>
      </c>
    </row>
    <row r="27" spans="1:9" ht="12">
      <c r="A27" s="8" t="s">
        <v>1679</v>
      </c>
      <c r="B27">
        <v>355</v>
      </c>
      <c r="C27">
        <v>149</v>
      </c>
      <c r="D27" s="97">
        <v>0</v>
      </c>
      <c r="E27" s="3">
        <v>0</v>
      </c>
      <c r="F27" s="97">
        <f>SUM(B27:E27)</f>
        <v>504</v>
      </c>
      <c r="G27" s="3">
        <f>SUM(B27:D27)</f>
        <v>504</v>
      </c>
      <c r="H27" s="19">
        <f>SUM(B27:C27)/SUM(B27:E27)</f>
        <v>1</v>
      </c>
      <c r="I27" s="20">
        <f>(SUM(B27:C27)+D27*SUM(B27:D27)/SUM(B27:E27))/SUM(B27:E27)</f>
        <v>1</v>
      </c>
    </row>
    <row r="28" spans="1:9" ht="12">
      <c r="A28" s="8" t="s">
        <v>1680</v>
      </c>
      <c r="B28">
        <v>355</v>
      </c>
      <c r="C28">
        <v>149</v>
      </c>
      <c r="D28" s="97">
        <v>0</v>
      </c>
      <c r="E28" s="3">
        <v>0</v>
      </c>
      <c r="F28" s="97">
        <f>SUM(B28:E28)</f>
        <v>504</v>
      </c>
      <c r="G28" s="3">
        <f>SUM(B28:D28)</f>
        <v>504</v>
      </c>
      <c r="H28" s="19">
        <f>SUM(B28:C28)/SUM(B28:E28)</f>
        <v>1</v>
      </c>
      <c r="I28" s="20">
        <f>(SUM(B28:C28)+D28*SUM(B28:D28)/SUM(B28:E28))/SUM(B28:E28)</f>
        <v>1</v>
      </c>
    </row>
  </sheetData>
  <printOptions/>
  <pageMargins left="0.75" right="0.75" top="1" bottom="1" header="0.512" footer="0.512"/>
  <pageSetup fitToHeight="15" fitToWidth="1" orientation="portrait" paperSize="9" scale="82"/>
  <headerFooter alignWithMargins="0">
    <oddHeader>&amp;C&amp;F</oddHead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 topLeftCell="A1">
      <selection activeCell="B28" sqref="B28:Q28"/>
    </sheetView>
  </sheetViews>
  <sheetFormatPr defaultColWidth="11.421875" defaultRowHeight="12.75"/>
  <cols>
    <col min="1" max="1" width="11.421875" style="0" customWidth="1"/>
    <col min="2" max="2" width="6.7109375" style="0" customWidth="1"/>
    <col min="3" max="3" width="6.421875" style="0" customWidth="1"/>
    <col min="4" max="4" width="7.421875" style="0" customWidth="1"/>
    <col min="5" max="19" width="8.8515625" style="0" customWidth="1"/>
  </cols>
  <sheetData>
    <row r="1" spans="1:2" ht="12">
      <c r="A1" t="s">
        <v>862</v>
      </c>
      <c r="B1" t="s">
        <v>1537</v>
      </c>
    </row>
    <row r="2" ht="12">
      <c r="A2" t="s">
        <v>1235</v>
      </c>
    </row>
    <row r="4" spans="1:17" ht="12">
      <c r="A4" s="6" t="s">
        <v>1140</v>
      </c>
      <c r="P4" s="3"/>
      <c r="Q4" s="4"/>
    </row>
    <row r="5" spans="1:17" ht="12">
      <c r="A5" s="6"/>
      <c r="E5" t="s">
        <v>1144</v>
      </c>
      <c r="P5" s="3"/>
      <c r="Q5" s="4"/>
    </row>
    <row r="6" spans="1:19" s="5" customFormat="1" ht="48">
      <c r="A6" s="9" t="s">
        <v>817</v>
      </c>
      <c r="B6" s="37" t="s">
        <v>1143</v>
      </c>
      <c r="C6" s="31" t="s">
        <v>1078</v>
      </c>
      <c r="D6" s="37" t="s">
        <v>921</v>
      </c>
      <c r="E6" s="31" t="s">
        <v>1145</v>
      </c>
      <c r="F6" s="31" t="s">
        <v>929</v>
      </c>
      <c r="G6" s="37" t="s">
        <v>833</v>
      </c>
      <c r="H6" s="37" t="s">
        <v>906</v>
      </c>
      <c r="I6" s="37" t="s">
        <v>907</v>
      </c>
      <c r="J6" s="37" t="s">
        <v>781</v>
      </c>
      <c r="K6" s="37" t="s">
        <v>796</v>
      </c>
      <c r="L6" s="37" t="s">
        <v>923</v>
      </c>
      <c r="M6" s="37" t="s">
        <v>797</v>
      </c>
      <c r="N6" s="31" t="s">
        <v>1222</v>
      </c>
      <c r="O6" s="37" t="s">
        <v>1223</v>
      </c>
      <c r="P6" s="38" t="s">
        <v>798</v>
      </c>
      <c r="Q6" s="39" t="s">
        <v>890</v>
      </c>
      <c r="R6"/>
      <c r="S6"/>
    </row>
    <row r="7" spans="1:17" ht="12">
      <c r="A7" s="8" t="s">
        <v>1051</v>
      </c>
      <c r="P7" s="3"/>
      <c r="Q7" s="4">
        <f>B7+D7+G7+H7+I7+J7+K7+L7+M7+O7+P7</f>
        <v>0</v>
      </c>
    </row>
    <row r="8" spans="1:17" ht="12">
      <c r="A8" s="8" t="s">
        <v>1052</v>
      </c>
      <c r="P8" s="3"/>
      <c r="Q8" s="4">
        <f aca="true" t="shared" si="0" ref="Q8:Q26">B8+D8+G8+H8+I8+J8+K8+L8+M8+O8+P8</f>
        <v>0</v>
      </c>
    </row>
    <row r="9" spans="1:17" ht="12">
      <c r="A9" s="8" t="s">
        <v>899</v>
      </c>
      <c r="P9" s="3"/>
      <c r="Q9" s="4">
        <f t="shared" si="0"/>
        <v>0</v>
      </c>
    </row>
    <row r="10" spans="1:17" ht="12">
      <c r="A10" s="8" t="s">
        <v>900</v>
      </c>
      <c r="B10">
        <v>2</v>
      </c>
      <c r="C10">
        <v>0</v>
      </c>
      <c r="D10">
        <v>0</v>
      </c>
      <c r="E10">
        <v>16</v>
      </c>
      <c r="F10">
        <v>18</v>
      </c>
      <c r="G10">
        <v>0</v>
      </c>
      <c r="H10">
        <v>1</v>
      </c>
      <c r="I10">
        <v>1</v>
      </c>
      <c r="J10">
        <v>0</v>
      </c>
      <c r="K10">
        <v>2</v>
      </c>
      <c r="L10">
        <v>2</v>
      </c>
      <c r="M10">
        <v>0</v>
      </c>
      <c r="N10">
        <v>1</v>
      </c>
      <c r="O10">
        <v>0</v>
      </c>
      <c r="P10" s="3">
        <v>40</v>
      </c>
      <c r="Q10" s="4">
        <f t="shared" si="0"/>
        <v>48</v>
      </c>
    </row>
    <row r="11" spans="1:17" ht="12">
      <c r="A11" s="8" t="s">
        <v>801</v>
      </c>
      <c r="B11">
        <v>2</v>
      </c>
      <c r="C11">
        <v>0</v>
      </c>
      <c r="D11">
        <v>0</v>
      </c>
      <c r="E11">
        <v>17</v>
      </c>
      <c r="F11">
        <v>19</v>
      </c>
      <c r="G11">
        <v>0</v>
      </c>
      <c r="H11">
        <v>1</v>
      </c>
      <c r="I11">
        <v>1</v>
      </c>
      <c r="J11">
        <v>0</v>
      </c>
      <c r="K11">
        <v>2</v>
      </c>
      <c r="L11">
        <v>2</v>
      </c>
      <c r="M11">
        <v>0</v>
      </c>
      <c r="N11">
        <v>1</v>
      </c>
      <c r="O11">
        <v>0</v>
      </c>
      <c r="P11" s="3">
        <v>45</v>
      </c>
      <c r="Q11" s="4">
        <f t="shared" si="0"/>
        <v>53</v>
      </c>
    </row>
    <row r="12" spans="1:17" ht="12">
      <c r="A12" s="8" t="s">
        <v>802</v>
      </c>
      <c r="B12">
        <v>4</v>
      </c>
      <c r="C12">
        <v>8</v>
      </c>
      <c r="D12">
        <v>0</v>
      </c>
      <c r="E12">
        <v>17</v>
      </c>
      <c r="F12">
        <v>19</v>
      </c>
      <c r="G12">
        <v>0</v>
      </c>
      <c r="H12">
        <v>1</v>
      </c>
      <c r="I12">
        <v>1</v>
      </c>
      <c r="J12">
        <v>0</v>
      </c>
      <c r="K12">
        <v>2</v>
      </c>
      <c r="L12">
        <v>1</v>
      </c>
      <c r="M12">
        <v>0</v>
      </c>
      <c r="N12">
        <v>17</v>
      </c>
      <c r="O12">
        <v>0</v>
      </c>
      <c r="P12" s="3">
        <v>25</v>
      </c>
      <c r="Q12" s="4">
        <f t="shared" si="0"/>
        <v>34</v>
      </c>
    </row>
    <row r="13" spans="1:17" ht="12">
      <c r="A13" s="8" t="s">
        <v>803</v>
      </c>
      <c r="B13">
        <v>5</v>
      </c>
      <c r="C13">
        <v>14</v>
      </c>
      <c r="D13">
        <v>0</v>
      </c>
      <c r="E13">
        <v>19</v>
      </c>
      <c r="F13">
        <v>23</v>
      </c>
      <c r="G13">
        <v>0</v>
      </c>
      <c r="H13">
        <v>0</v>
      </c>
      <c r="I13">
        <v>1</v>
      </c>
      <c r="J13">
        <v>0</v>
      </c>
      <c r="K13">
        <v>4</v>
      </c>
      <c r="L13">
        <v>4</v>
      </c>
      <c r="M13">
        <v>0</v>
      </c>
      <c r="N13">
        <v>23</v>
      </c>
      <c r="O13">
        <v>0</v>
      </c>
      <c r="P13" s="3">
        <v>37</v>
      </c>
      <c r="Q13" s="4">
        <f t="shared" si="0"/>
        <v>51</v>
      </c>
    </row>
    <row r="14" spans="1:17" ht="12">
      <c r="A14" s="8" t="s">
        <v>804</v>
      </c>
      <c r="B14">
        <v>5</v>
      </c>
      <c r="C14">
        <v>14</v>
      </c>
      <c r="D14">
        <v>0</v>
      </c>
      <c r="E14">
        <v>21</v>
      </c>
      <c r="F14">
        <v>25</v>
      </c>
      <c r="G14">
        <v>0</v>
      </c>
      <c r="H14">
        <v>0</v>
      </c>
      <c r="I14">
        <v>1</v>
      </c>
      <c r="J14">
        <v>0</v>
      </c>
      <c r="K14">
        <v>5</v>
      </c>
      <c r="L14">
        <v>9</v>
      </c>
      <c r="M14">
        <v>0</v>
      </c>
      <c r="N14">
        <v>35</v>
      </c>
      <c r="O14">
        <v>0</v>
      </c>
      <c r="P14" s="3">
        <v>39</v>
      </c>
      <c r="Q14" s="4">
        <f t="shared" si="0"/>
        <v>59</v>
      </c>
    </row>
    <row r="15" spans="1:17" ht="12">
      <c r="A15" s="8" t="s">
        <v>805</v>
      </c>
      <c r="B15">
        <v>6</v>
      </c>
      <c r="C15">
        <v>17</v>
      </c>
      <c r="D15">
        <v>15</v>
      </c>
      <c r="E15">
        <v>21</v>
      </c>
      <c r="F15">
        <v>27</v>
      </c>
      <c r="G15">
        <v>0</v>
      </c>
      <c r="H15">
        <v>0</v>
      </c>
      <c r="I15">
        <v>1</v>
      </c>
      <c r="J15">
        <v>0</v>
      </c>
      <c r="K15">
        <v>6</v>
      </c>
      <c r="L15">
        <v>9</v>
      </c>
      <c r="M15">
        <v>0</v>
      </c>
      <c r="N15">
        <v>35</v>
      </c>
      <c r="O15">
        <v>0</v>
      </c>
      <c r="P15" s="3">
        <v>42</v>
      </c>
      <c r="Q15" s="4">
        <f t="shared" si="0"/>
        <v>79</v>
      </c>
    </row>
    <row r="16" spans="1:17" ht="12">
      <c r="A16" s="8" t="s">
        <v>806</v>
      </c>
      <c r="B16">
        <v>7</v>
      </c>
      <c r="C16">
        <v>19</v>
      </c>
      <c r="D16">
        <v>17</v>
      </c>
      <c r="E16">
        <v>21</v>
      </c>
      <c r="F16">
        <v>28</v>
      </c>
      <c r="G16">
        <v>0</v>
      </c>
      <c r="H16">
        <v>0</v>
      </c>
      <c r="I16">
        <v>1</v>
      </c>
      <c r="J16">
        <v>0</v>
      </c>
      <c r="K16">
        <v>6</v>
      </c>
      <c r="L16">
        <v>9</v>
      </c>
      <c r="M16">
        <v>0</v>
      </c>
      <c r="N16">
        <v>36</v>
      </c>
      <c r="O16">
        <v>0</v>
      </c>
      <c r="P16" s="3">
        <v>41</v>
      </c>
      <c r="Q16" s="4">
        <f t="shared" si="0"/>
        <v>81</v>
      </c>
    </row>
    <row r="17" spans="1:17" ht="12">
      <c r="A17" s="8" t="s">
        <v>807</v>
      </c>
      <c r="B17">
        <v>11</v>
      </c>
      <c r="C17">
        <v>19</v>
      </c>
      <c r="D17">
        <v>17</v>
      </c>
      <c r="E17">
        <v>21</v>
      </c>
      <c r="F17">
        <v>28</v>
      </c>
      <c r="G17">
        <v>0</v>
      </c>
      <c r="H17">
        <v>1</v>
      </c>
      <c r="I17">
        <v>1</v>
      </c>
      <c r="J17">
        <v>0</v>
      </c>
      <c r="K17">
        <v>8</v>
      </c>
      <c r="L17">
        <v>9</v>
      </c>
      <c r="M17">
        <v>0</v>
      </c>
      <c r="N17">
        <v>48</v>
      </c>
      <c r="O17">
        <v>0</v>
      </c>
      <c r="P17" s="3">
        <v>45</v>
      </c>
      <c r="Q17" s="4">
        <f t="shared" si="0"/>
        <v>92</v>
      </c>
    </row>
    <row r="18" spans="1:17" ht="12">
      <c r="A18" s="8" t="s">
        <v>808</v>
      </c>
      <c r="B18">
        <v>13</v>
      </c>
      <c r="C18">
        <v>21</v>
      </c>
      <c r="D18">
        <v>20</v>
      </c>
      <c r="E18">
        <v>21</v>
      </c>
      <c r="F18">
        <v>28</v>
      </c>
      <c r="G18">
        <v>0</v>
      </c>
      <c r="H18">
        <v>1</v>
      </c>
      <c r="I18">
        <v>2</v>
      </c>
      <c r="J18">
        <v>0</v>
      </c>
      <c r="K18">
        <v>10</v>
      </c>
      <c r="L18">
        <v>9</v>
      </c>
      <c r="M18">
        <v>0</v>
      </c>
      <c r="N18">
        <v>49</v>
      </c>
      <c r="O18">
        <v>0</v>
      </c>
      <c r="P18" s="3">
        <v>45</v>
      </c>
      <c r="Q18" s="4">
        <f t="shared" si="0"/>
        <v>100</v>
      </c>
    </row>
    <row r="19" spans="1:17" ht="12">
      <c r="A19" s="8" t="s">
        <v>1232</v>
      </c>
      <c r="B19">
        <v>22</v>
      </c>
      <c r="C19">
        <v>29</v>
      </c>
      <c r="D19">
        <v>27</v>
      </c>
      <c r="E19">
        <v>22</v>
      </c>
      <c r="F19">
        <v>28</v>
      </c>
      <c r="G19">
        <v>0</v>
      </c>
      <c r="H19">
        <v>3</v>
      </c>
      <c r="I19">
        <v>2</v>
      </c>
      <c r="J19">
        <v>0</v>
      </c>
      <c r="K19">
        <v>14</v>
      </c>
      <c r="L19">
        <v>11</v>
      </c>
      <c r="M19">
        <v>0</v>
      </c>
      <c r="N19">
        <v>76</v>
      </c>
      <c r="O19">
        <v>1</v>
      </c>
      <c r="P19" s="3">
        <v>56</v>
      </c>
      <c r="Q19" s="4">
        <f t="shared" si="0"/>
        <v>136</v>
      </c>
    </row>
    <row r="20" spans="1:17" ht="12">
      <c r="A20" s="8" t="s">
        <v>917</v>
      </c>
      <c r="B20">
        <v>23</v>
      </c>
      <c r="C20">
        <v>29</v>
      </c>
      <c r="D20">
        <v>27</v>
      </c>
      <c r="E20">
        <v>24</v>
      </c>
      <c r="F20">
        <v>35</v>
      </c>
      <c r="G20">
        <v>0</v>
      </c>
      <c r="H20">
        <v>4</v>
      </c>
      <c r="I20">
        <v>2</v>
      </c>
      <c r="J20">
        <v>0</v>
      </c>
      <c r="K20">
        <v>14</v>
      </c>
      <c r="L20">
        <v>13</v>
      </c>
      <c r="M20">
        <v>0</v>
      </c>
      <c r="N20">
        <v>86</v>
      </c>
      <c r="O20">
        <v>1</v>
      </c>
      <c r="P20" s="3">
        <v>58</v>
      </c>
      <c r="Q20" s="4">
        <f t="shared" si="0"/>
        <v>142</v>
      </c>
    </row>
    <row r="21" spans="1:17" ht="12">
      <c r="A21" s="8" t="s">
        <v>918</v>
      </c>
      <c r="B21">
        <v>25</v>
      </c>
      <c r="C21">
        <v>31</v>
      </c>
      <c r="D21">
        <v>29</v>
      </c>
      <c r="E21">
        <v>26</v>
      </c>
      <c r="F21">
        <v>38</v>
      </c>
      <c r="G21">
        <v>0</v>
      </c>
      <c r="H21">
        <v>3</v>
      </c>
      <c r="I21">
        <v>2</v>
      </c>
      <c r="J21">
        <v>0</v>
      </c>
      <c r="K21">
        <v>13</v>
      </c>
      <c r="L21">
        <v>15</v>
      </c>
      <c r="M21">
        <v>0</v>
      </c>
      <c r="N21">
        <v>86</v>
      </c>
      <c r="O21">
        <v>0</v>
      </c>
      <c r="P21" s="3">
        <v>63</v>
      </c>
      <c r="Q21" s="4">
        <f t="shared" si="0"/>
        <v>150</v>
      </c>
    </row>
    <row r="22" spans="1:17" ht="12">
      <c r="A22" s="8" t="s">
        <v>919</v>
      </c>
      <c r="B22">
        <v>25</v>
      </c>
      <c r="C22">
        <v>31</v>
      </c>
      <c r="D22">
        <v>29</v>
      </c>
      <c r="E22">
        <v>26</v>
      </c>
      <c r="F22">
        <v>38</v>
      </c>
      <c r="G22">
        <v>0</v>
      </c>
      <c r="H22">
        <v>3</v>
      </c>
      <c r="I22">
        <v>2</v>
      </c>
      <c r="J22">
        <v>0</v>
      </c>
      <c r="K22">
        <v>13</v>
      </c>
      <c r="L22">
        <v>15</v>
      </c>
      <c r="M22">
        <v>0</v>
      </c>
      <c r="N22">
        <v>86</v>
      </c>
      <c r="O22">
        <v>0</v>
      </c>
      <c r="P22" s="3">
        <v>63</v>
      </c>
      <c r="Q22" s="4">
        <f>B22+D22+G22+H22+I22+J22+K22+L22+M22+O22+P22</f>
        <v>150</v>
      </c>
    </row>
    <row r="23" spans="1:17" ht="12">
      <c r="A23" s="8" t="s">
        <v>920</v>
      </c>
      <c r="B23">
        <v>25</v>
      </c>
      <c r="C23">
        <v>31</v>
      </c>
      <c r="D23">
        <v>29</v>
      </c>
      <c r="E23">
        <v>26</v>
      </c>
      <c r="F23">
        <v>38</v>
      </c>
      <c r="G23">
        <v>0</v>
      </c>
      <c r="H23">
        <v>3</v>
      </c>
      <c r="I23">
        <v>2</v>
      </c>
      <c r="J23">
        <v>0</v>
      </c>
      <c r="K23">
        <v>13</v>
      </c>
      <c r="L23">
        <v>15</v>
      </c>
      <c r="M23">
        <v>0</v>
      </c>
      <c r="N23">
        <v>86</v>
      </c>
      <c r="O23">
        <v>0</v>
      </c>
      <c r="P23" s="3">
        <v>63</v>
      </c>
      <c r="Q23" s="4">
        <f t="shared" si="0"/>
        <v>150</v>
      </c>
    </row>
    <row r="24" spans="1:17" ht="12">
      <c r="A24" s="8" t="s">
        <v>689</v>
      </c>
      <c r="B24">
        <v>25</v>
      </c>
      <c r="C24">
        <v>31</v>
      </c>
      <c r="D24">
        <v>29</v>
      </c>
      <c r="E24">
        <v>26</v>
      </c>
      <c r="F24">
        <v>38</v>
      </c>
      <c r="G24">
        <v>0</v>
      </c>
      <c r="H24">
        <v>3</v>
      </c>
      <c r="I24">
        <v>2</v>
      </c>
      <c r="J24">
        <v>0</v>
      </c>
      <c r="K24">
        <v>13</v>
      </c>
      <c r="L24">
        <v>15</v>
      </c>
      <c r="M24">
        <v>0</v>
      </c>
      <c r="N24">
        <v>86</v>
      </c>
      <c r="O24">
        <v>0</v>
      </c>
      <c r="P24" s="3">
        <v>63</v>
      </c>
      <c r="Q24" s="4">
        <f t="shared" si="0"/>
        <v>150</v>
      </c>
    </row>
    <row r="25" spans="1:17" ht="12">
      <c r="A25" s="8" t="s">
        <v>690</v>
      </c>
      <c r="B25">
        <v>25</v>
      </c>
      <c r="C25">
        <v>31</v>
      </c>
      <c r="D25">
        <v>29</v>
      </c>
      <c r="E25">
        <v>26</v>
      </c>
      <c r="F25">
        <v>38</v>
      </c>
      <c r="G25">
        <v>0</v>
      </c>
      <c r="H25">
        <v>3</v>
      </c>
      <c r="I25">
        <v>2</v>
      </c>
      <c r="J25">
        <v>0</v>
      </c>
      <c r="K25">
        <v>13</v>
      </c>
      <c r="L25">
        <v>15</v>
      </c>
      <c r="M25">
        <v>0</v>
      </c>
      <c r="N25">
        <v>86</v>
      </c>
      <c r="O25">
        <v>0</v>
      </c>
      <c r="P25" s="3">
        <v>63</v>
      </c>
      <c r="Q25" s="4">
        <f t="shared" si="0"/>
        <v>150</v>
      </c>
    </row>
    <row r="26" spans="1:17" ht="12">
      <c r="A26" s="8" t="s">
        <v>691</v>
      </c>
      <c r="B26">
        <v>25</v>
      </c>
      <c r="C26">
        <v>31</v>
      </c>
      <c r="D26">
        <v>29</v>
      </c>
      <c r="E26">
        <v>26</v>
      </c>
      <c r="F26">
        <v>38</v>
      </c>
      <c r="G26">
        <v>0</v>
      </c>
      <c r="H26">
        <v>3</v>
      </c>
      <c r="I26">
        <v>2</v>
      </c>
      <c r="J26">
        <v>0</v>
      </c>
      <c r="K26">
        <v>13</v>
      </c>
      <c r="L26">
        <v>15</v>
      </c>
      <c r="M26">
        <v>0</v>
      </c>
      <c r="N26">
        <v>86</v>
      </c>
      <c r="O26">
        <v>0</v>
      </c>
      <c r="P26" s="3">
        <v>63</v>
      </c>
      <c r="Q26" s="4">
        <f t="shared" si="0"/>
        <v>150</v>
      </c>
    </row>
    <row r="27" spans="1:17" ht="12">
      <c r="A27" s="8" t="s">
        <v>1679</v>
      </c>
      <c r="B27">
        <v>25</v>
      </c>
      <c r="C27">
        <v>31</v>
      </c>
      <c r="D27">
        <v>29</v>
      </c>
      <c r="E27">
        <v>26</v>
      </c>
      <c r="F27">
        <v>38</v>
      </c>
      <c r="G27">
        <v>0</v>
      </c>
      <c r="H27">
        <v>3</v>
      </c>
      <c r="I27">
        <v>2</v>
      </c>
      <c r="J27">
        <v>0</v>
      </c>
      <c r="K27">
        <v>13</v>
      </c>
      <c r="L27">
        <v>15</v>
      </c>
      <c r="M27">
        <v>0</v>
      </c>
      <c r="N27">
        <v>86</v>
      </c>
      <c r="O27">
        <v>0</v>
      </c>
      <c r="P27" s="3">
        <v>63</v>
      </c>
      <c r="Q27" s="4">
        <f>B27+D27+G27+H27+I27+J27+K27+L27+M27+O27+P27</f>
        <v>150</v>
      </c>
    </row>
    <row r="28" spans="1:17" ht="12">
      <c r="A28" s="8" t="s">
        <v>1680</v>
      </c>
      <c r="B28">
        <v>25</v>
      </c>
      <c r="C28">
        <v>31</v>
      </c>
      <c r="D28">
        <v>29</v>
      </c>
      <c r="E28">
        <v>26</v>
      </c>
      <c r="F28">
        <v>38</v>
      </c>
      <c r="G28">
        <v>0</v>
      </c>
      <c r="H28">
        <v>3</v>
      </c>
      <c r="I28">
        <v>2</v>
      </c>
      <c r="J28">
        <v>0</v>
      </c>
      <c r="K28">
        <v>13</v>
      </c>
      <c r="L28">
        <v>15</v>
      </c>
      <c r="M28">
        <v>0</v>
      </c>
      <c r="N28">
        <v>86</v>
      </c>
      <c r="O28">
        <v>0</v>
      </c>
      <c r="P28" s="3">
        <v>63</v>
      </c>
      <c r="Q28" s="4">
        <f>B28+D28+G28+H28+I28+J28+K28+L28+M28+O28+P28</f>
        <v>150</v>
      </c>
    </row>
    <row r="40" ht="12">
      <c r="A40" t="s">
        <v>863</v>
      </c>
    </row>
    <row r="41" spans="2:3" ht="12">
      <c r="B41" t="s">
        <v>864</v>
      </c>
      <c r="C41" t="s">
        <v>865</v>
      </c>
    </row>
    <row r="42" spans="2:3" ht="12">
      <c r="B42" t="s">
        <v>866</v>
      </c>
      <c r="C42" t="s">
        <v>826</v>
      </c>
    </row>
    <row r="43" spans="2:3" ht="12">
      <c r="B43" t="s">
        <v>827</v>
      </c>
      <c r="C43" t="s">
        <v>828</v>
      </c>
    </row>
  </sheetData>
  <printOptions/>
  <pageMargins left="0.75" right="0.75" top="1" bottom="1" header="0.512" footer="0.512"/>
  <pageSetup fitToHeight="21" fitToWidth="1" orientation="portrait" paperSize="9" scale="59"/>
  <headerFooter alignWithMargins="0">
    <oddHeader>&amp;C&amp;F</oddHeader>
    <oddFooter>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B28" sqref="B28:G28"/>
    </sheetView>
  </sheetViews>
  <sheetFormatPr defaultColWidth="11.421875" defaultRowHeight="12.75"/>
  <cols>
    <col min="1" max="1" width="11.421875" style="0" customWidth="1"/>
    <col min="2" max="8" width="8.8515625" style="0" customWidth="1"/>
  </cols>
  <sheetData>
    <row r="1" spans="1:2" ht="12">
      <c r="A1" t="s">
        <v>862</v>
      </c>
      <c r="B1" t="s">
        <v>1537</v>
      </c>
    </row>
    <row r="2" ht="12">
      <c r="A2" t="s">
        <v>692</v>
      </c>
    </row>
    <row r="4" spans="1:7" ht="12">
      <c r="A4" s="6" t="s">
        <v>897</v>
      </c>
      <c r="F4" s="4"/>
      <c r="G4" s="4"/>
    </row>
    <row r="5" spans="1:7" ht="12">
      <c r="A5" s="6"/>
      <c r="F5" s="4"/>
      <c r="G5" s="4"/>
    </row>
    <row r="6" spans="1:8" s="5" customFormat="1" ht="36">
      <c r="A6" s="9" t="s">
        <v>898</v>
      </c>
      <c r="B6" s="31" t="s">
        <v>936</v>
      </c>
      <c r="C6" s="31" t="s">
        <v>973</v>
      </c>
      <c r="D6" s="31" t="s">
        <v>925</v>
      </c>
      <c r="E6" s="31" t="s">
        <v>875</v>
      </c>
      <c r="F6" s="33" t="s">
        <v>876</v>
      </c>
      <c r="G6" s="34" t="s">
        <v>877</v>
      </c>
      <c r="H6"/>
    </row>
    <row r="7" spans="1:7" ht="12">
      <c r="A7" s="8" t="s">
        <v>1051</v>
      </c>
      <c r="B7">
        <f>ASICdefects!Q7</f>
        <v>0</v>
      </c>
      <c r="C7">
        <f>ASICstuffing!E7*12</f>
        <v>0</v>
      </c>
      <c r="F7" s="4">
        <f>SUM(B7:E7)</f>
        <v>0</v>
      </c>
      <c r="G7" s="18" t="e">
        <f>F7/(12*ASICstuffing!G7)</f>
        <v>#DIV/0!</v>
      </c>
    </row>
    <row r="8" spans="1:7" ht="12">
      <c r="A8" s="8" t="s">
        <v>1052</v>
      </c>
      <c r="B8">
        <f>ASICdefects!Q8</f>
        <v>0</v>
      </c>
      <c r="C8">
        <f>ASICstuffing!E8*12</f>
        <v>0</v>
      </c>
      <c r="F8" s="4">
        <f aca="true" t="shared" si="0" ref="F8:F26">SUM(B8:E8)</f>
        <v>0</v>
      </c>
      <c r="G8" s="18" t="e">
        <f>F8/(12*ASICstuffing!G8)</f>
        <v>#DIV/0!</v>
      </c>
    </row>
    <row r="9" spans="1:7" ht="12">
      <c r="A9" s="8" t="s">
        <v>899</v>
      </c>
      <c r="B9">
        <f>ASICdefects!Q9</f>
        <v>0</v>
      </c>
      <c r="C9">
        <f>ASICstuffing!E9*12</f>
        <v>0</v>
      </c>
      <c r="F9" s="4">
        <f t="shared" si="0"/>
        <v>0</v>
      </c>
      <c r="G9" s="18" t="e">
        <f>F9/(12*ASICstuffing!G9)</f>
        <v>#DIV/0!</v>
      </c>
    </row>
    <row r="10" spans="1:7" ht="12">
      <c r="A10" s="8" t="s">
        <v>900</v>
      </c>
      <c r="B10">
        <f>ASICdefects!Q10</f>
        <v>48</v>
      </c>
      <c r="C10">
        <f>ASICstuffing!E10*12</f>
        <v>0</v>
      </c>
      <c r="F10" s="4">
        <f t="shared" si="0"/>
        <v>48</v>
      </c>
      <c r="G10" s="18">
        <f>F10/(12*ASICstuffing!G10)</f>
        <v>0.023529411764705882</v>
      </c>
    </row>
    <row r="11" spans="1:7" ht="12">
      <c r="A11" s="8" t="s">
        <v>801</v>
      </c>
      <c r="B11">
        <f>ASICdefects!Q11</f>
        <v>53</v>
      </c>
      <c r="C11">
        <f>ASICstuffing!E11*12</f>
        <v>0</v>
      </c>
      <c r="F11" s="4">
        <f t="shared" si="0"/>
        <v>53</v>
      </c>
      <c r="G11" s="18">
        <f>F11/(12*ASICstuffing!G11)</f>
        <v>0.024674115456238363</v>
      </c>
    </row>
    <row r="12" spans="1:7" ht="12">
      <c r="A12" s="8" t="s">
        <v>802</v>
      </c>
      <c r="B12">
        <f>ASICdefects!Q12</f>
        <v>34</v>
      </c>
      <c r="C12">
        <f>ASICstuffing!E12*12</f>
        <v>0</v>
      </c>
      <c r="F12" s="4">
        <f t="shared" si="0"/>
        <v>34</v>
      </c>
      <c r="G12" s="18">
        <f>F12/(12*ASICstuffing!G12)</f>
        <v>0.013957307060755337</v>
      </c>
    </row>
    <row r="13" spans="1:7" ht="12">
      <c r="A13" s="8" t="s">
        <v>803</v>
      </c>
      <c r="B13">
        <f>ASICdefects!Q13</f>
        <v>51</v>
      </c>
      <c r="C13">
        <f>ASICstuffing!E13*12</f>
        <v>0</v>
      </c>
      <c r="F13" s="4">
        <f t="shared" si="0"/>
        <v>51</v>
      </c>
      <c r="G13" s="18">
        <f>F13/(12*ASICstuffing!G13)</f>
        <v>0.015398550724637682</v>
      </c>
    </row>
    <row r="14" spans="1:7" ht="12">
      <c r="A14" s="8" t="s">
        <v>804</v>
      </c>
      <c r="B14">
        <f>ASICdefects!Q14</f>
        <v>59</v>
      </c>
      <c r="C14">
        <f>ASICstuffing!E14*12</f>
        <v>0</v>
      </c>
      <c r="F14" s="4">
        <f t="shared" si="0"/>
        <v>59</v>
      </c>
      <c r="G14" s="18">
        <f>F14/(12*ASICstuffing!G14)</f>
        <v>0.01644370122630992</v>
      </c>
    </row>
    <row r="15" spans="1:7" ht="12">
      <c r="A15" s="8" t="s">
        <v>805</v>
      </c>
      <c r="B15">
        <f>ASICdefects!Q15</f>
        <v>79</v>
      </c>
      <c r="C15">
        <f>ASICstuffing!E15*12</f>
        <v>0</v>
      </c>
      <c r="F15" s="4">
        <f t="shared" si="0"/>
        <v>79</v>
      </c>
      <c r="G15" s="18">
        <f>F15/(12*ASICstuffing!G15)</f>
        <v>0.021100427350427352</v>
      </c>
    </row>
    <row r="16" spans="1:7" ht="12">
      <c r="A16" s="8" t="s">
        <v>806</v>
      </c>
      <c r="B16">
        <f>ASICdefects!Q16</f>
        <v>81</v>
      </c>
      <c r="C16">
        <f>ASICstuffing!E16*12</f>
        <v>0</v>
      </c>
      <c r="F16" s="4">
        <f t="shared" si="0"/>
        <v>81</v>
      </c>
      <c r="G16" s="18">
        <f>F16/(12*ASICstuffing!G16)</f>
        <v>0.02122641509433962</v>
      </c>
    </row>
    <row r="17" spans="1:7" ht="12">
      <c r="A17" s="8" t="s">
        <v>807</v>
      </c>
      <c r="B17">
        <f>ASICdefects!Q17</f>
        <v>92</v>
      </c>
      <c r="C17">
        <f>ASICstuffing!E17*12</f>
        <v>0</v>
      </c>
      <c r="F17" s="4">
        <f t="shared" si="0"/>
        <v>92</v>
      </c>
      <c r="G17" s="18">
        <f>F17/(12*ASICstuffing!G17)</f>
        <v>0.023958333333333335</v>
      </c>
    </row>
    <row r="18" spans="1:7" ht="12">
      <c r="A18" s="8" t="s">
        <v>808</v>
      </c>
      <c r="B18">
        <f>ASICdefects!Q18</f>
        <v>100</v>
      </c>
      <c r="C18">
        <f>ASICstuffing!E18*12</f>
        <v>0</v>
      </c>
      <c r="F18" s="4">
        <f t="shared" si="0"/>
        <v>100</v>
      </c>
      <c r="G18" s="18">
        <f>F18/(12*ASICstuffing!G18)</f>
        <v>0.02198768689533861</v>
      </c>
    </row>
    <row r="19" spans="1:7" ht="12">
      <c r="A19" s="8" t="s">
        <v>1232</v>
      </c>
      <c r="B19">
        <f>ASICdefects!Q19</f>
        <v>136</v>
      </c>
      <c r="C19">
        <f>ASICstuffing!E19*12</f>
        <v>0</v>
      </c>
      <c r="F19" s="4">
        <f t="shared" si="0"/>
        <v>136</v>
      </c>
      <c r="G19" s="18">
        <f>F19/(12*ASICstuffing!G19)</f>
        <v>0.025185185185185185</v>
      </c>
    </row>
    <row r="20" spans="1:7" ht="12">
      <c r="A20" s="8" t="s">
        <v>917</v>
      </c>
      <c r="B20">
        <f>ASICdefects!Q20</f>
        <v>142</v>
      </c>
      <c r="C20">
        <f>ASICstuffing!E20*12</f>
        <v>0</v>
      </c>
      <c r="F20" s="4">
        <f t="shared" si="0"/>
        <v>142</v>
      </c>
      <c r="G20" s="18">
        <f>F20/(12*ASICstuffing!G20)</f>
        <v>0.0242984257357974</v>
      </c>
    </row>
    <row r="21" spans="1:7" ht="12">
      <c r="A21" s="8" t="s">
        <v>918</v>
      </c>
      <c r="B21">
        <f>ASICdefects!Q21</f>
        <v>150</v>
      </c>
      <c r="C21">
        <f>ASICstuffing!E21*12</f>
        <v>0</v>
      </c>
      <c r="F21" s="4">
        <f t="shared" si="0"/>
        <v>150</v>
      </c>
      <c r="G21" s="18">
        <f>F21/(12*ASICstuffing!G21)</f>
        <v>0.0248015873015873</v>
      </c>
    </row>
    <row r="22" spans="1:7" ht="12">
      <c r="A22" s="8" t="s">
        <v>919</v>
      </c>
      <c r="B22">
        <f>ASICdefects!Q22</f>
        <v>150</v>
      </c>
      <c r="C22">
        <f>ASICstuffing!E22*12</f>
        <v>0</v>
      </c>
      <c r="F22" s="4">
        <f t="shared" si="0"/>
        <v>150</v>
      </c>
      <c r="G22" s="18">
        <f>F22/(12*ASICstuffing!G22)</f>
        <v>0.0248015873015873</v>
      </c>
    </row>
    <row r="23" spans="1:7" ht="12">
      <c r="A23" s="8" t="s">
        <v>920</v>
      </c>
      <c r="B23">
        <f>ASICdefects!Q23</f>
        <v>150</v>
      </c>
      <c r="C23">
        <f>ASICstuffing!E23*12</f>
        <v>0</v>
      </c>
      <c r="F23" s="4">
        <f t="shared" si="0"/>
        <v>150</v>
      </c>
      <c r="G23" s="18">
        <f>F23/(12*ASICstuffing!G23)</f>
        <v>0.0248015873015873</v>
      </c>
    </row>
    <row r="24" spans="1:7" ht="12">
      <c r="A24" s="8" t="s">
        <v>689</v>
      </c>
      <c r="B24">
        <f>ASICdefects!Q24</f>
        <v>150</v>
      </c>
      <c r="C24">
        <f>ASICstuffing!E24*12</f>
        <v>0</v>
      </c>
      <c r="E24" s="3"/>
      <c r="F24" s="4">
        <f t="shared" si="0"/>
        <v>150</v>
      </c>
      <c r="G24" s="18">
        <f>F24/(12*ASICstuffing!G24)</f>
        <v>0.0248015873015873</v>
      </c>
    </row>
    <row r="25" spans="1:7" ht="12">
      <c r="A25" s="8" t="s">
        <v>690</v>
      </c>
      <c r="B25">
        <f>ASICdefects!Q25</f>
        <v>150</v>
      </c>
      <c r="C25">
        <f>ASICstuffing!E25*12</f>
        <v>0</v>
      </c>
      <c r="E25" s="3"/>
      <c r="F25" s="4">
        <f t="shared" si="0"/>
        <v>150</v>
      </c>
      <c r="G25" s="18">
        <f>F25/(12*ASICstuffing!G25)</f>
        <v>0.0248015873015873</v>
      </c>
    </row>
    <row r="26" spans="1:7" ht="12">
      <c r="A26" s="8" t="s">
        <v>691</v>
      </c>
      <c r="B26">
        <f>ASICdefects!Q26</f>
        <v>150</v>
      </c>
      <c r="C26">
        <f>ASICstuffing!E26*12</f>
        <v>0</v>
      </c>
      <c r="E26" s="3"/>
      <c r="F26" s="4">
        <f t="shared" si="0"/>
        <v>150</v>
      </c>
      <c r="G26" s="18">
        <f>F26/(12*ASICstuffing!G26)</f>
        <v>0.0248015873015873</v>
      </c>
    </row>
    <row r="27" spans="1:7" ht="12">
      <c r="A27" s="8" t="s">
        <v>1679</v>
      </c>
      <c r="B27">
        <f>ASICdefects!Q27</f>
        <v>150</v>
      </c>
      <c r="C27">
        <f>ASICstuffing!E27*12</f>
        <v>0</v>
      </c>
      <c r="E27" s="3"/>
      <c r="F27" s="4">
        <f>SUM(B27:E27)</f>
        <v>150</v>
      </c>
      <c r="G27" s="18">
        <f>F27/(12*ASICstuffing!G27)</f>
        <v>0.0248015873015873</v>
      </c>
    </row>
    <row r="28" spans="1:7" ht="12">
      <c r="A28" s="8" t="s">
        <v>1680</v>
      </c>
      <c r="B28">
        <f>ASICdefects!Q28</f>
        <v>150</v>
      </c>
      <c r="C28">
        <f>ASICstuffing!E28*12</f>
        <v>0</v>
      </c>
      <c r="E28" s="3"/>
      <c r="F28" s="4">
        <f>SUM(B28:E28)</f>
        <v>150</v>
      </c>
      <c r="G28" s="18">
        <f>F28/(12*ASICstuffing!G28)</f>
        <v>0.0248015873015873</v>
      </c>
    </row>
  </sheetData>
  <printOptions/>
  <pageMargins left="0.75" right="0.75" top="1" bottom="1" header="0.512" footer="0.512"/>
  <pageSetup fitToHeight="19" fitToWidth="1" orientation="portrait" paperSize="9"/>
  <headerFooter alignWithMargins="0">
    <oddHeader>&amp;C&amp;F</oddHeader>
    <oddFooter>&amp;C&amp;A&amp;RPage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5" zoomScaleNormal="75" workbookViewId="0" topLeftCell="A1">
      <selection activeCell="B27" sqref="B27:U27"/>
    </sheetView>
  </sheetViews>
  <sheetFormatPr defaultColWidth="11.421875" defaultRowHeight="12.75"/>
  <cols>
    <col min="1" max="1" width="8.8515625" style="1" customWidth="1"/>
    <col min="2" max="20" width="6.8515625" style="0" customWidth="1"/>
    <col min="21" max="21" width="6.8515625" style="10" customWidth="1"/>
  </cols>
  <sheetData>
    <row r="1" spans="1:2" ht="12">
      <c r="A1" s="1" t="s">
        <v>881</v>
      </c>
      <c r="B1" t="s">
        <v>1537</v>
      </c>
    </row>
    <row r="2" ht="12">
      <c r="A2" t="s">
        <v>939</v>
      </c>
    </row>
    <row r="3" ht="12">
      <c r="A3"/>
    </row>
    <row r="4" spans="1:21" ht="28.5" customHeight="1">
      <c r="A4" s="6" t="s">
        <v>940</v>
      </c>
      <c r="B4" t="s">
        <v>945</v>
      </c>
      <c r="F4" s="3"/>
      <c r="G4" s="35" t="s">
        <v>849</v>
      </c>
      <c r="H4" s="25"/>
      <c r="I4" s="25"/>
      <c r="J4" s="25"/>
      <c r="K4" s="26"/>
      <c r="L4" s="128" t="s">
        <v>1004</v>
      </c>
      <c r="M4" s="129"/>
      <c r="N4" s="129"/>
      <c r="O4" s="129"/>
      <c r="P4" s="130"/>
      <c r="Q4" t="s">
        <v>1099</v>
      </c>
      <c r="U4" s="3"/>
    </row>
    <row r="5" spans="1:21" s="5" customFormat="1" ht="24">
      <c r="A5" s="7" t="s">
        <v>1098</v>
      </c>
      <c r="B5" s="31" t="s">
        <v>941</v>
      </c>
      <c r="C5" s="31" t="s">
        <v>980</v>
      </c>
      <c r="D5" s="31" t="s">
        <v>943</v>
      </c>
      <c r="E5" s="31" t="s">
        <v>942</v>
      </c>
      <c r="F5" s="7" t="s">
        <v>944</v>
      </c>
      <c r="G5" s="31" t="s">
        <v>941</v>
      </c>
      <c r="H5" s="31" t="s">
        <v>980</v>
      </c>
      <c r="I5" s="31" t="s">
        <v>943</v>
      </c>
      <c r="J5" s="31" t="s">
        <v>942</v>
      </c>
      <c r="K5" s="7" t="s">
        <v>944</v>
      </c>
      <c r="L5" s="31" t="s">
        <v>941</v>
      </c>
      <c r="M5" s="31" t="s">
        <v>980</v>
      </c>
      <c r="N5" s="31" t="s">
        <v>943</v>
      </c>
      <c r="O5" s="31" t="s">
        <v>942</v>
      </c>
      <c r="P5" s="7" t="s">
        <v>944</v>
      </c>
      <c r="Q5" s="31" t="s">
        <v>941</v>
      </c>
      <c r="R5" s="31" t="s">
        <v>980</v>
      </c>
      <c r="S5" s="31" t="s">
        <v>943</v>
      </c>
      <c r="T5" s="31" t="s">
        <v>942</v>
      </c>
      <c r="U5" s="7" t="s">
        <v>944</v>
      </c>
    </row>
    <row r="6" spans="1:21" ht="12">
      <c r="A6" s="8" t="s">
        <v>1051</v>
      </c>
      <c r="F6" s="3"/>
      <c r="G6">
        <f>4*Pipeline!B7</f>
        <v>0</v>
      </c>
      <c r="H6">
        <f>Pipeline!B7</f>
        <v>0</v>
      </c>
      <c r="I6">
        <f>12*ASICstuffing!F7</f>
        <v>0</v>
      </c>
      <c r="J6">
        <f>ASICstuffing!F7</f>
        <v>0</v>
      </c>
      <c r="K6" s="3"/>
      <c r="P6" s="3"/>
      <c r="Q6">
        <f>B6-G6-L6</f>
        <v>0</v>
      </c>
      <c r="R6">
        <f>C6-H6-M6</f>
        <v>0</v>
      </c>
      <c r="S6">
        <f>D6-I6-N6</f>
        <v>0</v>
      </c>
      <c r="T6">
        <f>E6-J6-O6</f>
        <v>0</v>
      </c>
      <c r="U6" s="3">
        <f>F6-K6-P6</f>
        <v>0</v>
      </c>
    </row>
    <row r="7" spans="1:21" ht="12">
      <c r="A7" s="8" t="s">
        <v>1052</v>
      </c>
      <c r="F7" s="3"/>
      <c r="G7">
        <f>4*Pipeline!B8</f>
        <v>0</v>
      </c>
      <c r="H7">
        <f>Pipeline!B8</f>
        <v>0</v>
      </c>
      <c r="I7">
        <f>12*ASICstuffing!F8</f>
        <v>0</v>
      </c>
      <c r="J7">
        <f>ASICstuffing!F8</f>
        <v>0</v>
      </c>
      <c r="K7" s="3"/>
      <c r="P7" s="3"/>
      <c r="Q7">
        <f aca="true" t="shared" si="0" ref="Q7:Q25">B7-G7-L7</f>
        <v>0</v>
      </c>
      <c r="R7">
        <f aca="true" t="shared" si="1" ref="R7:R25">C7-H7-M7</f>
        <v>0</v>
      </c>
      <c r="S7">
        <f aca="true" t="shared" si="2" ref="S7:S25">D7-I7-N7</f>
        <v>0</v>
      </c>
      <c r="T7">
        <f aca="true" t="shared" si="3" ref="T7:T25">E7-J7-O7</f>
        <v>0</v>
      </c>
      <c r="U7" s="3">
        <f aca="true" t="shared" si="4" ref="U7:U25">F7-K7-P7</f>
        <v>0</v>
      </c>
    </row>
    <row r="8" spans="1:21" ht="12">
      <c r="A8" s="8" t="s">
        <v>899</v>
      </c>
      <c r="F8" s="3"/>
      <c r="G8">
        <f>4*Pipeline!B9</f>
        <v>0</v>
      </c>
      <c r="H8">
        <f>Pipeline!B9</f>
        <v>0</v>
      </c>
      <c r="I8">
        <f>12*ASICstuffing!F9</f>
        <v>0</v>
      </c>
      <c r="J8">
        <f>ASICstuffing!F9</f>
        <v>0</v>
      </c>
      <c r="K8" s="3"/>
      <c r="P8" s="3"/>
      <c r="Q8">
        <f t="shared" si="0"/>
        <v>0</v>
      </c>
      <c r="R8">
        <f t="shared" si="1"/>
        <v>0</v>
      </c>
      <c r="S8">
        <f t="shared" si="2"/>
        <v>0</v>
      </c>
      <c r="T8">
        <f t="shared" si="3"/>
        <v>0</v>
      </c>
      <c r="U8" s="3">
        <f t="shared" si="4"/>
        <v>0</v>
      </c>
    </row>
    <row r="9" spans="1:21" ht="12">
      <c r="A9" s="8" t="s">
        <v>900</v>
      </c>
      <c r="B9">
        <v>607</v>
      </c>
      <c r="C9">
        <v>295</v>
      </c>
      <c r="D9">
        <v>2246</v>
      </c>
      <c r="E9">
        <v>178</v>
      </c>
      <c r="F9" s="3">
        <v>0</v>
      </c>
      <c r="G9">
        <f>4*Pipeline!B10</f>
        <v>496</v>
      </c>
      <c r="H9">
        <f>Pipeline!B10</f>
        <v>124</v>
      </c>
      <c r="I9">
        <f>12*ASICstuffing!F10</f>
        <v>2040</v>
      </c>
      <c r="J9">
        <f>ASICstuffing!F10</f>
        <v>170</v>
      </c>
      <c r="K9" s="3">
        <v>0</v>
      </c>
      <c r="L9" s="97">
        <v>6</v>
      </c>
      <c r="M9">
        <v>24</v>
      </c>
      <c r="N9">
        <v>15</v>
      </c>
      <c r="O9">
        <v>0</v>
      </c>
      <c r="P9" s="3">
        <v>0</v>
      </c>
      <c r="Q9">
        <f t="shared" si="0"/>
        <v>105</v>
      </c>
      <c r="R9">
        <f t="shared" si="1"/>
        <v>147</v>
      </c>
      <c r="S9">
        <f t="shared" si="2"/>
        <v>191</v>
      </c>
      <c r="T9">
        <f t="shared" si="3"/>
        <v>8</v>
      </c>
      <c r="U9" s="3">
        <f t="shared" si="4"/>
        <v>0</v>
      </c>
    </row>
    <row r="10" spans="1:21" ht="12">
      <c r="A10" s="8" t="s">
        <v>801</v>
      </c>
      <c r="B10">
        <v>840</v>
      </c>
      <c r="C10">
        <f>295+64</f>
        <v>359</v>
      </c>
      <c r="D10">
        <v>2246</v>
      </c>
      <c r="E10">
        <v>181</v>
      </c>
      <c r="F10" s="3">
        <v>4</v>
      </c>
      <c r="G10">
        <f>4*Pipeline!B11</f>
        <v>632</v>
      </c>
      <c r="H10">
        <f>Pipeline!B11</f>
        <v>158</v>
      </c>
      <c r="I10">
        <f>12*ASICstuffing!F11</f>
        <v>2148</v>
      </c>
      <c r="J10">
        <f>ASICstuffing!F11</f>
        <v>179</v>
      </c>
      <c r="K10" s="3">
        <v>4</v>
      </c>
      <c r="L10">
        <v>6</v>
      </c>
      <c r="M10">
        <v>24</v>
      </c>
      <c r="N10">
        <v>15</v>
      </c>
      <c r="O10">
        <v>0</v>
      </c>
      <c r="P10" s="3">
        <v>0</v>
      </c>
      <c r="Q10">
        <f t="shared" si="0"/>
        <v>202</v>
      </c>
      <c r="R10">
        <f t="shared" si="1"/>
        <v>177</v>
      </c>
      <c r="S10">
        <f t="shared" si="2"/>
        <v>83</v>
      </c>
      <c r="T10">
        <f t="shared" si="3"/>
        <v>2</v>
      </c>
      <c r="U10" s="3">
        <f t="shared" si="4"/>
        <v>0</v>
      </c>
    </row>
    <row r="11" spans="1:21" ht="12">
      <c r="A11" s="8" t="s">
        <v>802</v>
      </c>
      <c r="B11">
        <f>840+330</f>
        <v>1170</v>
      </c>
      <c r="C11">
        <v>359</v>
      </c>
      <c r="D11">
        <v>2548</v>
      </c>
      <c r="E11">
        <f>E10+48</f>
        <v>229</v>
      </c>
      <c r="F11" s="3">
        <v>4</v>
      </c>
      <c r="G11">
        <f>4*Pipeline!B12</f>
        <v>828</v>
      </c>
      <c r="H11">
        <f>Pipeline!B12</f>
        <v>207</v>
      </c>
      <c r="I11">
        <f>12*ASICstuffing!F12</f>
        <v>2436</v>
      </c>
      <c r="J11">
        <f>ASICstuffing!F12</f>
        <v>203</v>
      </c>
      <c r="K11" s="3">
        <v>4</v>
      </c>
      <c r="L11">
        <v>6</v>
      </c>
      <c r="M11">
        <v>24</v>
      </c>
      <c r="N11">
        <v>15</v>
      </c>
      <c r="O11">
        <v>0</v>
      </c>
      <c r="P11" s="3">
        <v>0</v>
      </c>
      <c r="Q11">
        <f t="shared" si="0"/>
        <v>336</v>
      </c>
      <c r="R11">
        <f t="shared" si="1"/>
        <v>128</v>
      </c>
      <c r="S11">
        <f t="shared" si="2"/>
        <v>97</v>
      </c>
      <c r="T11">
        <f t="shared" si="3"/>
        <v>26</v>
      </c>
      <c r="U11" s="3">
        <f t="shared" si="4"/>
        <v>0</v>
      </c>
    </row>
    <row r="12" spans="1:21" ht="12">
      <c r="A12" s="8" t="s">
        <v>803</v>
      </c>
      <c r="B12">
        <v>1170</v>
      </c>
      <c r="C12">
        <v>359</v>
      </c>
      <c r="D12">
        <f>1690+1662</f>
        <v>3352</v>
      </c>
      <c r="E12">
        <v>316</v>
      </c>
      <c r="F12" s="3">
        <v>4</v>
      </c>
      <c r="G12">
        <f>4*Pipeline!B13</f>
        <v>972</v>
      </c>
      <c r="H12">
        <f>Pipeline!B13</f>
        <v>243</v>
      </c>
      <c r="I12">
        <f>12*ASICstuffing!F13</f>
        <v>3312</v>
      </c>
      <c r="J12">
        <f>ASICstuffing!F13</f>
        <v>276</v>
      </c>
      <c r="K12" s="3">
        <v>4</v>
      </c>
      <c r="L12" s="97">
        <v>6</v>
      </c>
      <c r="M12" s="97">
        <v>25</v>
      </c>
      <c r="N12" s="97">
        <v>15</v>
      </c>
      <c r="O12" s="97">
        <v>0</v>
      </c>
      <c r="P12" s="3">
        <v>0</v>
      </c>
      <c r="Q12">
        <f t="shared" si="0"/>
        <v>192</v>
      </c>
      <c r="R12">
        <f t="shared" si="1"/>
        <v>91</v>
      </c>
      <c r="S12">
        <f t="shared" si="2"/>
        <v>25</v>
      </c>
      <c r="T12">
        <f t="shared" si="3"/>
        <v>40</v>
      </c>
      <c r="U12" s="3">
        <f t="shared" si="4"/>
        <v>0</v>
      </c>
    </row>
    <row r="13" spans="1:21" ht="12">
      <c r="A13" s="8" t="s">
        <v>804</v>
      </c>
      <c r="B13">
        <v>1389</v>
      </c>
      <c r="C13">
        <v>423</v>
      </c>
      <c r="D13">
        <v>3700</v>
      </c>
      <c r="E13">
        <v>322</v>
      </c>
      <c r="F13" s="3">
        <v>4</v>
      </c>
      <c r="G13">
        <f>4*Pipeline!B14</f>
        <v>1224</v>
      </c>
      <c r="H13">
        <f>Pipeline!B14</f>
        <v>306</v>
      </c>
      <c r="I13">
        <f>12*ASICstuffing!F14</f>
        <v>3588</v>
      </c>
      <c r="J13">
        <f>ASICstuffing!F14</f>
        <v>299</v>
      </c>
      <c r="K13" s="3">
        <v>4</v>
      </c>
      <c r="L13" s="97">
        <v>8</v>
      </c>
      <c r="M13" s="97">
        <v>25</v>
      </c>
      <c r="N13" s="97">
        <v>15</v>
      </c>
      <c r="O13" s="97">
        <v>4</v>
      </c>
      <c r="P13" s="3">
        <v>0</v>
      </c>
      <c r="Q13">
        <f t="shared" si="0"/>
        <v>157</v>
      </c>
      <c r="R13">
        <f t="shared" si="1"/>
        <v>92</v>
      </c>
      <c r="S13">
        <f t="shared" si="2"/>
        <v>97</v>
      </c>
      <c r="T13">
        <f t="shared" si="3"/>
        <v>19</v>
      </c>
      <c r="U13" s="3">
        <f t="shared" si="4"/>
        <v>0</v>
      </c>
    </row>
    <row r="14" spans="1:21" ht="12">
      <c r="A14" s="8" t="s">
        <v>805</v>
      </c>
      <c r="B14">
        <v>1389</v>
      </c>
      <c r="C14">
        <v>487</v>
      </c>
      <c r="D14">
        <v>3900</v>
      </c>
      <c r="E14">
        <v>322</v>
      </c>
      <c r="F14" s="3">
        <v>4</v>
      </c>
      <c r="G14">
        <f>4*Pipeline!B15</f>
        <v>1352</v>
      </c>
      <c r="H14">
        <f>Pipeline!B15</f>
        <v>338</v>
      </c>
      <c r="I14">
        <f>12*ASICstuffing!F15</f>
        <v>3744</v>
      </c>
      <c r="J14">
        <f>ASICstuffing!F15</f>
        <v>312</v>
      </c>
      <c r="K14" s="3">
        <v>4</v>
      </c>
      <c r="L14" s="97">
        <v>8</v>
      </c>
      <c r="M14" s="97">
        <v>25</v>
      </c>
      <c r="N14" s="97">
        <v>15</v>
      </c>
      <c r="O14" s="97">
        <v>4</v>
      </c>
      <c r="P14" s="3">
        <v>0</v>
      </c>
      <c r="Q14">
        <f t="shared" si="0"/>
        <v>29</v>
      </c>
      <c r="R14">
        <f t="shared" si="1"/>
        <v>124</v>
      </c>
      <c r="S14">
        <f t="shared" si="2"/>
        <v>141</v>
      </c>
      <c r="T14">
        <f t="shared" si="3"/>
        <v>6</v>
      </c>
      <c r="U14" s="3">
        <f t="shared" si="4"/>
        <v>0</v>
      </c>
    </row>
    <row r="15" spans="1:21" ht="12">
      <c r="A15" s="8" t="s">
        <v>806</v>
      </c>
      <c r="B15">
        <v>1553</v>
      </c>
      <c r="C15">
        <v>507</v>
      </c>
      <c r="D15">
        <v>3900</v>
      </c>
      <c r="E15">
        <v>322</v>
      </c>
      <c r="F15" s="3">
        <v>60</v>
      </c>
      <c r="G15">
        <f>4*Pipeline!B16</f>
        <v>1520</v>
      </c>
      <c r="H15">
        <f>Pipeline!B16</f>
        <v>380</v>
      </c>
      <c r="I15">
        <f>12*ASICstuffing!F16</f>
        <v>3816</v>
      </c>
      <c r="J15">
        <f>ASICstuffing!F16</f>
        <v>318</v>
      </c>
      <c r="K15" s="3">
        <v>4</v>
      </c>
      <c r="L15" s="97">
        <v>10</v>
      </c>
      <c r="M15" s="97">
        <v>26</v>
      </c>
      <c r="N15" s="97">
        <v>15</v>
      </c>
      <c r="O15" s="97">
        <v>4</v>
      </c>
      <c r="P15" s="3">
        <v>0</v>
      </c>
      <c r="Q15">
        <f t="shared" si="0"/>
        <v>23</v>
      </c>
      <c r="R15">
        <f t="shared" si="1"/>
        <v>101</v>
      </c>
      <c r="S15">
        <f t="shared" si="2"/>
        <v>69</v>
      </c>
      <c r="T15">
        <f t="shared" si="3"/>
        <v>0</v>
      </c>
      <c r="U15" s="3">
        <f t="shared" si="4"/>
        <v>56</v>
      </c>
    </row>
    <row r="16" spans="1:21" ht="12">
      <c r="A16" s="8" t="s">
        <v>807</v>
      </c>
      <c r="B16">
        <v>1929</v>
      </c>
      <c r="C16">
        <v>537</v>
      </c>
      <c r="D16">
        <v>5586</v>
      </c>
      <c r="E16">
        <v>351</v>
      </c>
      <c r="F16" s="3">
        <v>67</v>
      </c>
      <c r="G16">
        <f>4*Pipeline!B17</f>
        <v>1768</v>
      </c>
      <c r="H16">
        <f>Pipeline!B17</f>
        <v>442</v>
      </c>
      <c r="I16">
        <f>12*ASICstuffing!F17</f>
        <v>3840</v>
      </c>
      <c r="J16">
        <f>ASICstuffing!F17</f>
        <v>320</v>
      </c>
      <c r="K16" s="3">
        <v>4</v>
      </c>
      <c r="L16" s="97">
        <v>10</v>
      </c>
      <c r="M16" s="97">
        <v>25</v>
      </c>
      <c r="N16" s="97">
        <v>15</v>
      </c>
      <c r="O16" s="97">
        <v>6</v>
      </c>
      <c r="P16" s="3">
        <v>0</v>
      </c>
      <c r="Q16">
        <f t="shared" si="0"/>
        <v>151</v>
      </c>
      <c r="R16">
        <f t="shared" si="1"/>
        <v>70</v>
      </c>
      <c r="S16">
        <f t="shared" si="2"/>
        <v>1731</v>
      </c>
      <c r="T16">
        <f t="shared" si="3"/>
        <v>25</v>
      </c>
      <c r="U16" s="3">
        <f t="shared" si="4"/>
        <v>63</v>
      </c>
    </row>
    <row r="17" spans="1:21" ht="12">
      <c r="A17" s="8" t="s">
        <v>808</v>
      </c>
      <c r="B17">
        <v>2301</v>
      </c>
      <c r="C17">
        <v>552</v>
      </c>
      <c r="D17">
        <v>5586</v>
      </c>
      <c r="E17">
        <v>440</v>
      </c>
      <c r="F17" s="3">
        <v>67</v>
      </c>
      <c r="G17">
        <f>4*Pipeline!B18</f>
        <v>2020</v>
      </c>
      <c r="H17">
        <f>Pipeline!B18</f>
        <v>505</v>
      </c>
      <c r="I17">
        <f>12*ASICstuffing!F18</f>
        <v>4548</v>
      </c>
      <c r="J17">
        <f>ASICstuffing!F18</f>
        <v>379</v>
      </c>
      <c r="K17" s="3">
        <v>4</v>
      </c>
      <c r="L17" s="97">
        <v>10</v>
      </c>
      <c r="M17" s="97">
        <v>10</v>
      </c>
      <c r="N17" s="97">
        <v>15</v>
      </c>
      <c r="O17" s="97">
        <v>6</v>
      </c>
      <c r="P17" s="3">
        <v>0</v>
      </c>
      <c r="Q17">
        <f t="shared" si="0"/>
        <v>271</v>
      </c>
      <c r="R17">
        <f t="shared" si="1"/>
        <v>37</v>
      </c>
      <c r="S17">
        <f t="shared" si="2"/>
        <v>1023</v>
      </c>
      <c r="T17">
        <f t="shared" si="3"/>
        <v>55</v>
      </c>
      <c r="U17" s="3">
        <f t="shared" si="4"/>
        <v>63</v>
      </c>
    </row>
    <row r="18" spans="1:21" ht="12">
      <c r="A18" s="8" t="s">
        <v>1232</v>
      </c>
      <c r="B18">
        <v>2340</v>
      </c>
      <c r="C18">
        <v>590</v>
      </c>
      <c r="D18">
        <v>6179</v>
      </c>
      <c r="E18">
        <v>468</v>
      </c>
      <c r="F18" s="3">
        <v>67</v>
      </c>
      <c r="G18">
        <f>4*Pipeline!B19</f>
        <v>2320</v>
      </c>
      <c r="H18">
        <f>Pipeline!B19</f>
        <v>580</v>
      </c>
      <c r="I18">
        <f>12*ASICstuffing!F19</f>
        <v>5400</v>
      </c>
      <c r="J18">
        <f>ASICstuffing!F19</f>
        <v>450</v>
      </c>
      <c r="K18" s="3">
        <v>67</v>
      </c>
      <c r="L18" s="97">
        <v>10</v>
      </c>
      <c r="M18" s="97">
        <v>10</v>
      </c>
      <c r="N18" s="97">
        <v>15</v>
      </c>
      <c r="O18" s="97">
        <v>6</v>
      </c>
      <c r="P18" s="3">
        <v>0</v>
      </c>
      <c r="Q18">
        <f t="shared" si="0"/>
        <v>10</v>
      </c>
      <c r="R18">
        <f t="shared" si="1"/>
        <v>0</v>
      </c>
      <c r="S18">
        <f t="shared" si="2"/>
        <v>764</v>
      </c>
      <c r="T18">
        <f t="shared" si="3"/>
        <v>12</v>
      </c>
      <c r="U18" s="3">
        <f t="shared" si="4"/>
        <v>0</v>
      </c>
    </row>
    <row r="19" spans="1:21" ht="12">
      <c r="A19" s="8" t="s">
        <v>917</v>
      </c>
      <c r="B19">
        <v>2340</v>
      </c>
      <c r="C19">
        <v>590</v>
      </c>
      <c r="D19">
        <v>7000</v>
      </c>
      <c r="E19">
        <v>498</v>
      </c>
      <c r="F19" s="3">
        <v>67</v>
      </c>
      <c r="G19">
        <f>4*Pipeline!B20</f>
        <v>2320</v>
      </c>
      <c r="H19">
        <f>Pipeline!B20</f>
        <v>580</v>
      </c>
      <c r="I19">
        <f>12*ASICstuffing!F20</f>
        <v>5844</v>
      </c>
      <c r="J19">
        <f>ASICstuffing!F20</f>
        <v>487</v>
      </c>
      <c r="K19" s="3">
        <v>67</v>
      </c>
      <c r="L19" s="97">
        <v>10</v>
      </c>
      <c r="M19" s="97">
        <v>10</v>
      </c>
      <c r="N19" s="97">
        <v>15</v>
      </c>
      <c r="O19" s="97">
        <v>6</v>
      </c>
      <c r="P19" s="3">
        <v>0</v>
      </c>
      <c r="Q19">
        <f t="shared" si="0"/>
        <v>10</v>
      </c>
      <c r="R19">
        <f t="shared" si="1"/>
        <v>0</v>
      </c>
      <c r="S19">
        <f t="shared" si="2"/>
        <v>1141</v>
      </c>
      <c r="T19">
        <f t="shared" si="3"/>
        <v>5</v>
      </c>
      <c r="U19" s="3">
        <f t="shared" si="4"/>
        <v>0</v>
      </c>
    </row>
    <row r="20" spans="1:21" ht="12">
      <c r="A20" s="8" t="s">
        <v>918</v>
      </c>
      <c r="B20">
        <v>2340</v>
      </c>
      <c r="C20">
        <v>590</v>
      </c>
      <c r="D20">
        <v>7000</v>
      </c>
      <c r="E20">
        <v>510</v>
      </c>
      <c r="F20" s="3">
        <v>67</v>
      </c>
      <c r="G20">
        <f>4*Pipeline!B21</f>
        <v>2320</v>
      </c>
      <c r="H20">
        <f>Pipeline!B21</f>
        <v>580</v>
      </c>
      <c r="I20">
        <f>12*ASICstuffing!F21</f>
        <v>6048</v>
      </c>
      <c r="J20">
        <f>ASICstuffing!F21</f>
        <v>504</v>
      </c>
      <c r="K20" s="3">
        <v>67</v>
      </c>
      <c r="L20" s="97">
        <v>10</v>
      </c>
      <c r="M20" s="97">
        <v>10</v>
      </c>
      <c r="N20" s="97">
        <v>15</v>
      </c>
      <c r="O20" s="97">
        <v>6</v>
      </c>
      <c r="P20" s="3">
        <v>0</v>
      </c>
      <c r="Q20">
        <f t="shared" si="0"/>
        <v>10</v>
      </c>
      <c r="R20">
        <f t="shared" si="1"/>
        <v>0</v>
      </c>
      <c r="S20">
        <f t="shared" si="2"/>
        <v>937</v>
      </c>
      <c r="T20">
        <f t="shared" si="3"/>
        <v>0</v>
      </c>
      <c r="U20" s="3">
        <f t="shared" si="4"/>
        <v>0</v>
      </c>
    </row>
    <row r="21" spans="1:21" ht="12">
      <c r="A21" s="8" t="s">
        <v>919</v>
      </c>
      <c r="B21">
        <v>2340</v>
      </c>
      <c r="C21">
        <v>590</v>
      </c>
      <c r="D21">
        <v>7000</v>
      </c>
      <c r="E21">
        <v>510</v>
      </c>
      <c r="F21" s="3">
        <v>67</v>
      </c>
      <c r="G21">
        <f>4*Pipeline!B22</f>
        <v>2320</v>
      </c>
      <c r="H21">
        <f>Pipeline!B22</f>
        <v>580</v>
      </c>
      <c r="I21">
        <f>12*ASICstuffing!F22</f>
        <v>6048</v>
      </c>
      <c r="J21">
        <f>ASICstuffing!F22</f>
        <v>504</v>
      </c>
      <c r="K21" s="3">
        <v>67</v>
      </c>
      <c r="L21" s="97">
        <v>10</v>
      </c>
      <c r="M21" s="97">
        <v>10</v>
      </c>
      <c r="N21" s="97">
        <v>15</v>
      </c>
      <c r="O21" s="97">
        <v>6</v>
      </c>
      <c r="P21" s="3">
        <v>0</v>
      </c>
      <c r="Q21">
        <f t="shared" si="0"/>
        <v>10</v>
      </c>
      <c r="R21">
        <f t="shared" si="1"/>
        <v>0</v>
      </c>
      <c r="S21">
        <f t="shared" si="2"/>
        <v>937</v>
      </c>
      <c r="T21">
        <f t="shared" si="3"/>
        <v>0</v>
      </c>
      <c r="U21" s="3">
        <f t="shared" si="4"/>
        <v>0</v>
      </c>
    </row>
    <row r="22" spans="1:21" ht="12">
      <c r="A22" s="8" t="s">
        <v>920</v>
      </c>
      <c r="B22">
        <v>2340</v>
      </c>
      <c r="C22">
        <v>590</v>
      </c>
      <c r="D22">
        <v>7000</v>
      </c>
      <c r="E22">
        <v>510</v>
      </c>
      <c r="F22" s="3">
        <v>67</v>
      </c>
      <c r="G22">
        <f>4*Pipeline!B23</f>
        <v>2320</v>
      </c>
      <c r="H22">
        <f>Pipeline!B23</f>
        <v>580</v>
      </c>
      <c r="I22">
        <f>12*ASICstuffing!F23</f>
        <v>6048</v>
      </c>
      <c r="J22">
        <f>ASICstuffing!F23</f>
        <v>504</v>
      </c>
      <c r="K22" s="3">
        <v>67</v>
      </c>
      <c r="L22" s="97">
        <v>10</v>
      </c>
      <c r="M22" s="97">
        <v>10</v>
      </c>
      <c r="N22" s="97">
        <v>15</v>
      </c>
      <c r="O22" s="97">
        <v>6</v>
      </c>
      <c r="P22" s="3">
        <v>0</v>
      </c>
      <c r="Q22">
        <f t="shared" si="0"/>
        <v>10</v>
      </c>
      <c r="R22">
        <f t="shared" si="1"/>
        <v>0</v>
      </c>
      <c r="S22">
        <f t="shared" si="2"/>
        <v>937</v>
      </c>
      <c r="T22">
        <f t="shared" si="3"/>
        <v>0</v>
      </c>
      <c r="U22" s="3">
        <f t="shared" si="4"/>
        <v>0</v>
      </c>
    </row>
    <row r="23" spans="1:21" ht="12">
      <c r="A23" s="8" t="s">
        <v>689</v>
      </c>
      <c r="B23">
        <v>2340</v>
      </c>
      <c r="C23">
        <v>590</v>
      </c>
      <c r="D23">
        <v>7000</v>
      </c>
      <c r="E23">
        <v>510</v>
      </c>
      <c r="F23" s="3">
        <v>67</v>
      </c>
      <c r="G23">
        <f>4*Pipeline!B24</f>
        <v>2320</v>
      </c>
      <c r="H23">
        <f>Pipeline!B24</f>
        <v>580</v>
      </c>
      <c r="I23">
        <f>12*ASICstuffing!F24</f>
        <v>6048</v>
      </c>
      <c r="J23">
        <f>ASICstuffing!F24</f>
        <v>504</v>
      </c>
      <c r="K23" s="3">
        <v>67</v>
      </c>
      <c r="L23" s="97">
        <v>10</v>
      </c>
      <c r="M23" s="97">
        <v>10</v>
      </c>
      <c r="N23" s="97">
        <v>15</v>
      </c>
      <c r="O23" s="97">
        <v>6</v>
      </c>
      <c r="P23" s="3">
        <v>0</v>
      </c>
      <c r="Q23">
        <f t="shared" si="0"/>
        <v>10</v>
      </c>
      <c r="R23">
        <f t="shared" si="1"/>
        <v>0</v>
      </c>
      <c r="S23">
        <f t="shared" si="2"/>
        <v>937</v>
      </c>
      <c r="T23">
        <f t="shared" si="3"/>
        <v>0</v>
      </c>
      <c r="U23" s="3">
        <f t="shared" si="4"/>
        <v>0</v>
      </c>
    </row>
    <row r="24" spans="1:21" ht="12">
      <c r="A24" s="8" t="s">
        <v>690</v>
      </c>
      <c r="B24">
        <v>2340</v>
      </c>
      <c r="C24">
        <v>590</v>
      </c>
      <c r="D24">
        <v>7000</v>
      </c>
      <c r="E24">
        <v>510</v>
      </c>
      <c r="F24" s="3">
        <v>67</v>
      </c>
      <c r="G24">
        <f>4*Pipeline!B25</f>
        <v>2320</v>
      </c>
      <c r="H24">
        <f>Pipeline!B25</f>
        <v>580</v>
      </c>
      <c r="I24">
        <f>12*ASICstuffing!F25</f>
        <v>6048</v>
      </c>
      <c r="J24">
        <f>ASICstuffing!F25</f>
        <v>504</v>
      </c>
      <c r="K24" s="3">
        <v>67</v>
      </c>
      <c r="L24" s="97">
        <v>10</v>
      </c>
      <c r="M24" s="97">
        <v>10</v>
      </c>
      <c r="N24" s="97">
        <v>15</v>
      </c>
      <c r="O24" s="97">
        <v>6</v>
      </c>
      <c r="P24" s="3">
        <v>0</v>
      </c>
      <c r="Q24">
        <f t="shared" si="0"/>
        <v>10</v>
      </c>
      <c r="R24">
        <f t="shared" si="1"/>
        <v>0</v>
      </c>
      <c r="S24">
        <f t="shared" si="2"/>
        <v>937</v>
      </c>
      <c r="T24">
        <f t="shared" si="3"/>
        <v>0</v>
      </c>
      <c r="U24" s="3">
        <f t="shared" si="4"/>
        <v>0</v>
      </c>
    </row>
    <row r="25" spans="1:21" ht="12">
      <c r="A25" s="8" t="s">
        <v>691</v>
      </c>
      <c r="B25">
        <v>2340</v>
      </c>
      <c r="C25">
        <v>590</v>
      </c>
      <c r="D25">
        <v>7000</v>
      </c>
      <c r="E25">
        <v>510</v>
      </c>
      <c r="F25" s="3">
        <v>67</v>
      </c>
      <c r="G25">
        <f>4*Pipeline!B26</f>
        <v>2320</v>
      </c>
      <c r="H25">
        <f>Pipeline!B26</f>
        <v>580</v>
      </c>
      <c r="I25">
        <f>12*ASICstuffing!F26</f>
        <v>6048</v>
      </c>
      <c r="J25">
        <f>ASICstuffing!F26</f>
        <v>504</v>
      </c>
      <c r="K25" s="3">
        <v>67</v>
      </c>
      <c r="L25" s="97">
        <v>10</v>
      </c>
      <c r="M25" s="97">
        <v>10</v>
      </c>
      <c r="N25" s="97">
        <v>15</v>
      </c>
      <c r="O25" s="97">
        <v>6</v>
      </c>
      <c r="P25" s="3">
        <v>0</v>
      </c>
      <c r="Q25">
        <f t="shared" si="0"/>
        <v>10</v>
      </c>
      <c r="R25">
        <f t="shared" si="1"/>
        <v>0</v>
      </c>
      <c r="S25">
        <f t="shared" si="2"/>
        <v>937</v>
      </c>
      <c r="T25">
        <f t="shared" si="3"/>
        <v>0</v>
      </c>
      <c r="U25" s="3">
        <f t="shared" si="4"/>
        <v>0</v>
      </c>
    </row>
    <row r="26" spans="1:21" ht="12">
      <c r="A26" s="8" t="s">
        <v>1679</v>
      </c>
      <c r="B26">
        <v>2340</v>
      </c>
      <c r="C26">
        <v>590</v>
      </c>
      <c r="D26">
        <v>7000</v>
      </c>
      <c r="E26">
        <v>510</v>
      </c>
      <c r="F26" s="3">
        <v>67</v>
      </c>
      <c r="G26">
        <f>4*Pipeline!B27</f>
        <v>2320</v>
      </c>
      <c r="H26">
        <f>Pipeline!B27</f>
        <v>580</v>
      </c>
      <c r="I26">
        <f>12*ASICstuffing!F27</f>
        <v>6048</v>
      </c>
      <c r="J26">
        <f>ASICstuffing!F27</f>
        <v>504</v>
      </c>
      <c r="K26" s="3">
        <v>67</v>
      </c>
      <c r="L26" s="97">
        <v>10</v>
      </c>
      <c r="M26" s="97">
        <v>10</v>
      </c>
      <c r="N26" s="97">
        <v>15</v>
      </c>
      <c r="O26" s="97">
        <v>6</v>
      </c>
      <c r="P26" s="3">
        <v>0</v>
      </c>
      <c r="Q26">
        <f aca="true" t="shared" si="5" ref="Q26:U27">B26-G26-L26</f>
        <v>10</v>
      </c>
      <c r="R26">
        <f t="shared" si="5"/>
        <v>0</v>
      </c>
      <c r="S26">
        <f t="shared" si="5"/>
        <v>937</v>
      </c>
      <c r="T26">
        <f t="shared" si="5"/>
        <v>0</v>
      </c>
      <c r="U26" s="3">
        <f t="shared" si="5"/>
        <v>0</v>
      </c>
    </row>
    <row r="27" spans="1:21" ht="12">
      <c r="A27" s="8" t="s">
        <v>1680</v>
      </c>
      <c r="B27">
        <v>2340</v>
      </c>
      <c r="C27">
        <v>590</v>
      </c>
      <c r="D27">
        <v>7000</v>
      </c>
      <c r="E27">
        <v>510</v>
      </c>
      <c r="F27" s="3">
        <v>67</v>
      </c>
      <c r="G27">
        <f>4*Pipeline!B28</f>
        <v>2320</v>
      </c>
      <c r="H27">
        <f>Pipeline!B28</f>
        <v>580</v>
      </c>
      <c r="I27">
        <f>12*ASICstuffing!F28</f>
        <v>6048</v>
      </c>
      <c r="J27">
        <f>ASICstuffing!F28</f>
        <v>504</v>
      </c>
      <c r="K27" s="3">
        <v>67</v>
      </c>
      <c r="L27" s="97">
        <v>10</v>
      </c>
      <c r="M27" s="97">
        <v>10</v>
      </c>
      <c r="N27" s="97">
        <v>15</v>
      </c>
      <c r="O27" s="97">
        <v>6</v>
      </c>
      <c r="P27" s="3">
        <v>0</v>
      </c>
      <c r="Q27">
        <f t="shared" si="5"/>
        <v>10</v>
      </c>
      <c r="R27">
        <f t="shared" si="5"/>
        <v>0</v>
      </c>
      <c r="S27">
        <f t="shared" si="5"/>
        <v>937</v>
      </c>
      <c r="T27">
        <f t="shared" si="5"/>
        <v>0</v>
      </c>
      <c r="U27" s="3">
        <f t="shared" si="5"/>
        <v>0</v>
      </c>
    </row>
  </sheetData>
  <mergeCells count="1">
    <mergeCell ref="L4:P4"/>
  </mergeCells>
  <printOptions/>
  <pageMargins left="0.75" right="0.75" top="1" bottom="1" header="0.512" footer="0.512"/>
  <pageSetup fitToHeight="9" fitToWidth="1" orientation="landscape" paperSize="9" scale="83"/>
  <headerFooter alignWithMargins="0">
    <oddHeader>&amp;C&amp;F</oddHeader>
    <oddFooter>&amp;C&amp;A&amp;RPage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5"/>
  <sheetViews>
    <sheetView zoomScale="75" zoomScaleNormal="75" workbookViewId="0" topLeftCell="A1">
      <pane xSplit="2900" ySplit="2380" topLeftCell="B533" activePane="bottomRight" state="split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2.75"/>
  <cols>
    <col min="1" max="1" width="28.8515625" style="24" customWidth="1"/>
    <col min="2" max="2" width="9.00390625" style="96" customWidth="1"/>
    <col min="3" max="3" width="34.421875" style="24" customWidth="1"/>
    <col min="4" max="4" width="23.140625" style="41" customWidth="1"/>
    <col min="5" max="5" width="10.00390625" style="5" customWidth="1"/>
    <col min="6" max="6" width="31.00390625" style="5" customWidth="1"/>
    <col min="7" max="8" width="10.00390625" style="5" customWidth="1"/>
    <col min="9" max="9" width="30.28125" style="5" customWidth="1"/>
    <col min="10" max="10" width="10.28125" style="5" customWidth="1"/>
    <col min="11" max="11" width="15.00390625" style="5" customWidth="1"/>
    <col min="12" max="12" width="11.28125" style="5" customWidth="1"/>
    <col min="13" max="13" width="14.00390625" style="5" customWidth="1"/>
    <col min="14" max="14" width="10.140625" style="5" customWidth="1"/>
    <col min="15" max="15" width="36.421875" style="5" customWidth="1"/>
    <col min="16" max="16" width="15.421875" style="0" customWidth="1"/>
    <col min="17" max="16384" width="10.8515625" style="5" customWidth="1"/>
  </cols>
  <sheetData>
    <row r="1" spans="1:18" ht="12">
      <c r="A1" s="24" t="s">
        <v>795</v>
      </c>
      <c r="B1" s="40" t="s">
        <v>1537</v>
      </c>
      <c r="K1"/>
      <c r="L1"/>
      <c r="M1"/>
      <c r="N1"/>
      <c r="O1"/>
      <c r="Q1"/>
      <c r="R1"/>
    </row>
    <row r="2" spans="1:18" ht="12.75" customHeight="1">
      <c r="A2" s="24" t="s">
        <v>1005</v>
      </c>
      <c r="B2" s="40" t="s">
        <v>937</v>
      </c>
      <c r="K2"/>
      <c r="L2"/>
      <c r="M2"/>
      <c r="N2"/>
      <c r="O2"/>
      <c r="Q2"/>
      <c r="R2"/>
    </row>
    <row r="3" spans="1:15" ht="51.75" customHeight="1">
      <c r="A3" s="24" t="s">
        <v>938</v>
      </c>
      <c r="B3" s="94">
        <v>2022004</v>
      </c>
      <c r="C3" s="24" t="s">
        <v>891</v>
      </c>
      <c r="E3" s="42" t="s">
        <v>926</v>
      </c>
      <c r="F3" s="43"/>
      <c r="G3" s="43"/>
      <c r="H3" s="43"/>
      <c r="I3" s="43"/>
      <c r="J3" s="43"/>
      <c r="K3" s="44"/>
      <c r="L3" s="42" t="s">
        <v>996</v>
      </c>
      <c r="M3" s="43"/>
      <c r="N3" s="43"/>
      <c r="O3" s="43"/>
    </row>
    <row r="4" spans="1:16" ht="72">
      <c r="A4" s="91" t="s">
        <v>1006</v>
      </c>
      <c r="B4" s="95" t="s">
        <v>922</v>
      </c>
      <c r="C4" s="92" t="s">
        <v>813</v>
      </c>
      <c r="D4" s="93" t="s">
        <v>892</v>
      </c>
      <c r="E4" s="90" t="s">
        <v>589</v>
      </c>
      <c r="F4" s="46" t="s">
        <v>927</v>
      </c>
      <c r="G4" s="46" t="s">
        <v>594</v>
      </c>
      <c r="H4" s="46" t="s">
        <v>860</v>
      </c>
      <c r="I4" s="46" t="s">
        <v>1227</v>
      </c>
      <c r="J4" s="55" t="s">
        <v>592</v>
      </c>
      <c r="K4" s="47" t="s">
        <v>1228</v>
      </c>
      <c r="L4" s="45" t="s">
        <v>593</v>
      </c>
      <c r="M4" s="46" t="s">
        <v>298</v>
      </c>
      <c r="N4" s="55" t="s">
        <v>590</v>
      </c>
      <c r="O4" s="46" t="s">
        <v>591</v>
      </c>
      <c r="P4" t="s">
        <v>1229</v>
      </c>
    </row>
    <row r="5" spans="1:16" ht="24">
      <c r="A5" s="24">
        <v>20220170200080</v>
      </c>
      <c r="B5" s="101">
        <v>1.1</v>
      </c>
      <c r="C5" s="24" t="s">
        <v>1453</v>
      </c>
      <c r="D5" s="102">
        <v>37846</v>
      </c>
      <c r="E5" s="103" t="s">
        <v>1161</v>
      </c>
      <c r="F5" s="5" t="s">
        <v>348</v>
      </c>
      <c r="G5" s="5" t="s">
        <v>1161</v>
      </c>
      <c r="H5" s="104" t="s">
        <v>1540</v>
      </c>
      <c r="I5" s="5" t="s">
        <v>1466</v>
      </c>
      <c r="J5" s="5" t="s">
        <v>205</v>
      </c>
      <c r="K5" s="5" t="s">
        <v>394</v>
      </c>
      <c r="L5" s="5" t="str">
        <f>IF(OR(B5=1.1,B5=1.2,B5=1.25),"GOOD",IF(OR(B5=2.1,B5=2.2,B5=2.25),"PASS",IF(OR(B5=3.3,B5=3.4,B5=3.45),"PASS2",IF(OR(B5=3.5,B5=3.6,B5=3.65),"SPARE",IF(OR(B5=4.1,B5=4.2),"FAIL","")))))</f>
        <v>GOOD</v>
      </c>
      <c r="N5" s="5" t="str">
        <f>IF(OR(B5=1.1,B5=2.1,B5=3.3,B5=3.5),"ANY",IF(OR(B5=1.2,B5=2.2,B5=3.4,B5=3.6),"B5B6",IF(OR(B5=1.25,B5=2.25,B5=3.45,B5=3.65),"B6","")))</f>
        <v>ANY</v>
      </c>
      <c r="P5" t="s">
        <v>395</v>
      </c>
    </row>
    <row r="6" spans="1:16" ht="24">
      <c r="A6" s="24">
        <v>20220170200081</v>
      </c>
      <c r="B6" s="101">
        <v>1.1</v>
      </c>
      <c r="C6" s="24" t="s">
        <v>1453</v>
      </c>
      <c r="D6" s="102">
        <v>38183</v>
      </c>
      <c r="E6" s="103" t="s">
        <v>1161</v>
      </c>
      <c r="F6" s="5" t="s">
        <v>349</v>
      </c>
      <c r="G6" s="5" t="s">
        <v>1161</v>
      </c>
      <c r="H6" s="104" t="s">
        <v>1540</v>
      </c>
      <c r="I6" s="5" t="s">
        <v>1467</v>
      </c>
      <c r="J6" s="5" t="s">
        <v>607</v>
      </c>
      <c r="K6" s="5" t="s">
        <v>395</v>
      </c>
      <c r="L6" s="5" t="str">
        <f aca="true" t="shared" si="0" ref="L6:L11">IF(OR(B6=1.1,B6=1.2,B6=1.25),"GOOD",IF(OR(B6=2.1,B6=2.2,B6=2.25),"PASS",IF(OR(B6=3.3,B6=3.4,B6=3.45),"PASS2",IF(OR(B6=3.5,B6=3.6,B6=3.65),"SPARE",IF(OR(B6=4.1,B6=4.2),"FAIL","")))))</f>
        <v>GOOD</v>
      </c>
      <c r="N6" s="5" t="str">
        <f>IF(OR(B6=1.1,B6=2.1,B6=3.3,B6=3.5),"ANY",IF(OR(B6=1.2,B6=2.2,B6=3.4,B6=3.6),"B5B6",IF(OR(B6=1.25,B6=2.25,B6=3.45,B6=3.65),"B6","")))</f>
        <v>ANY</v>
      </c>
      <c r="O6" s="5" t="s">
        <v>350</v>
      </c>
      <c r="P6" t="s">
        <v>1530</v>
      </c>
    </row>
    <row r="7" spans="1:16" ht="24">
      <c r="A7" s="24">
        <v>20220170200083</v>
      </c>
      <c r="B7" s="101">
        <v>1.2</v>
      </c>
      <c r="C7" s="24" t="s">
        <v>1453</v>
      </c>
      <c r="D7" s="102">
        <v>37840</v>
      </c>
      <c r="E7" s="103" t="s">
        <v>1161</v>
      </c>
      <c r="F7" s="5" t="s">
        <v>351</v>
      </c>
      <c r="G7" s="5" t="s">
        <v>1161</v>
      </c>
      <c r="H7" s="104" t="s">
        <v>1540</v>
      </c>
      <c r="I7" s="119" t="s">
        <v>1468</v>
      </c>
      <c r="J7" s="5" t="s">
        <v>607</v>
      </c>
      <c r="K7" s="5" t="s">
        <v>395</v>
      </c>
      <c r="L7" s="5" t="str">
        <f t="shared" si="0"/>
        <v>GOOD</v>
      </c>
      <c r="N7" s="5" t="str">
        <f>IF(OR(B7=1.1,B7=2.1,B7=3.3,B7=3.5),"ANY",IF(OR(B7=1.2,B7=2.2,B7=3.4,B7=3.6),"B5B6",IF(OR(B7=1.25,B7=2.25,B7=3.45,B7=3.65),"B6","")))</f>
        <v>B5B6</v>
      </c>
      <c r="O7" s="5" t="s">
        <v>396</v>
      </c>
      <c r="P7" t="s">
        <v>401</v>
      </c>
    </row>
    <row r="8" spans="1:16" ht="24">
      <c r="A8" s="24">
        <v>20220170200093</v>
      </c>
      <c r="B8" s="101">
        <v>1.1</v>
      </c>
      <c r="C8" s="24" t="s">
        <v>1453</v>
      </c>
      <c r="D8" s="102">
        <v>37846</v>
      </c>
      <c r="E8" s="103" t="s">
        <v>1161</v>
      </c>
      <c r="F8" s="5" t="s">
        <v>348</v>
      </c>
      <c r="G8" s="5" t="s">
        <v>1161</v>
      </c>
      <c r="H8" s="104" t="s">
        <v>1540</v>
      </c>
      <c r="I8" s="5" t="s">
        <v>1469</v>
      </c>
      <c r="J8" s="5" t="s">
        <v>607</v>
      </c>
      <c r="K8" s="5" t="s">
        <v>395</v>
      </c>
      <c r="L8" s="5" t="str">
        <f t="shared" si="0"/>
        <v>GOOD</v>
      </c>
      <c r="N8" s="5" t="str">
        <f>IF(OR(B8=1.1,B8=2.1,B8=3.3,B8=3.5),"ANY",IF(OR(B8=1.2,B8=2.2,B8=3.4,B8=3.6),"B5B6",IF(OR(B8=1.25,B8=2.25,B8=3.45,B8=3.65),"B6","")))</f>
        <v>ANY</v>
      </c>
      <c r="P8" t="s">
        <v>395</v>
      </c>
    </row>
    <row r="9" spans="1:15" ht="24">
      <c r="A9" s="24">
        <f>$B$3*10000000+200000+ROW()-4</f>
        <v>20220040200005</v>
      </c>
      <c r="B9" s="105"/>
      <c r="D9" s="5"/>
      <c r="I9" s="5" t="s">
        <v>1470</v>
      </c>
      <c r="J9" s="5" t="s">
        <v>1540</v>
      </c>
      <c r="L9" s="5">
        <f t="shared" si="0"/>
      </c>
      <c r="N9" s="5">
        <f>IF(OR(B9=1.1,B9=2.1,B9=3.3,B9=3.5),"ANY",IF(OR(B9=1.2,B9=2.2,B9=3.4,B9=3.6),"B5B6",""))</f>
      </c>
      <c r="O9" s="5" t="s">
        <v>403</v>
      </c>
    </row>
    <row r="10" spans="1:14" ht="24">
      <c r="A10" s="24">
        <f>$B$3*10000000+200000+ROW()-4</f>
        <v>20220040200006</v>
      </c>
      <c r="B10" s="105"/>
      <c r="D10" s="5"/>
      <c r="I10" s="5" t="s">
        <v>1470</v>
      </c>
      <c r="J10" s="5" t="s">
        <v>1540</v>
      </c>
      <c r="L10" s="5">
        <f t="shared" si="0"/>
      </c>
      <c r="N10" s="5">
        <f>IF(OR(B10=1.1,B10=2.1,B10=3.3,B10=3.5),"ANY",IF(OR(B10=1.2,B10=2.2,B10=3.4,B10=3.6),"B5B6",""))</f>
      </c>
    </row>
    <row r="11" spans="1:14" ht="24">
      <c r="A11" s="24">
        <f>$B$3*10000000+200000+ROW()-4</f>
        <v>20220040200007</v>
      </c>
      <c r="B11" s="105"/>
      <c r="D11" s="5"/>
      <c r="I11" s="5" t="s">
        <v>1470</v>
      </c>
      <c r="L11" s="5">
        <f t="shared" si="0"/>
      </c>
      <c r="N11" s="5">
        <f>IF(OR(B11=1.1,B11=2.1,B11=3.3,B11=3.5),"ANY",IF(OR(B11=1.2,B11=2.2,B11=3.4,B11=3.6),"B5B6",""))</f>
      </c>
    </row>
    <row r="12" spans="1:15" ht="48">
      <c r="A12" s="24">
        <v>20220040200008</v>
      </c>
      <c r="B12" s="25">
        <v>4.2</v>
      </c>
      <c r="C12" s="24" t="s">
        <v>352</v>
      </c>
      <c r="D12" s="102">
        <v>37536</v>
      </c>
      <c r="E12" s="103" t="s">
        <v>1161</v>
      </c>
      <c r="F12" s="5" t="s">
        <v>353</v>
      </c>
      <c r="H12" s="104" t="s">
        <v>1540</v>
      </c>
      <c r="I12" s="5" t="s">
        <v>1470</v>
      </c>
      <c r="J12" s="5" t="s">
        <v>354</v>
      </c>
      <c r="K12" s="106" t="s">
        <v>398</v>
      </c>
      <c r="L12" s="5" t="str">
        <f>IF(OR(B12=1.1,B12=1.2,B12=1.25),"GOOD",IF(OR(B12=2.1,B12=2.2,B12=2.25),"PASS",IF(OR(B12=3.3,B12=3.4,B12=3.45),"PASS2",IF(OR(B12=3.5,B12=3.6,B12=3.65),"SPARE",IF(OR(B12=4.1,B12=4.2),"FAIL","")))))</f>
        <v>FAIL</v>
      </c>
      <c r="M12" s="5" t="s">
        <v>299</v>
      </c>
      <c r="N12" s="5">
        <f>IF(OR(B12=1.1,B12=2.1,B12=3.3,B12=3.5),"ANY",IF(OR(B12=1.2,B12=2.2,B12=3.4,B12=3.6),"B5B6",IF(OR(B12=1.25,B12=2.25,B12=3.45,B12=3.65),"B6","")))</f>
      </c>
      <c r="O12" s="5" t="s">
        <v>355</v>
      </c>
    </row>
    <row r="13" spans="1:16" ht="24">
      <c r="A13" s="24">
        <v>20220040200009</v>
      </c>
      <c r="B13" s="25">
        <v>2.2</v>
      </c>
      <c r="C13" s="24" t="s">
        <v>356</v>
      </c>
      <c r="D13" s="102">
        <v>37540</v>
      </c>
      <c r="E13" s="103" t="s">
        <v>1161</v>
      </c>
      <c r="F13" s="5" t="s">
        <v>357</v>
      </c>
      <c r="G13" s="5" t="s">
        <v>1161</v>
      </c>
      <c r="H13" s="104" t="s">
        <v>1540</v>
      </c>
      <c r="I13" s="5" t="s">
        <v>1471</v>
      </c>
      <c r="J13" s="5" t="s">
        <v>354</v>
      </c>
      <c r="K13" s="106" t="s">
        <v>398</v>
      </c>
      <c r="L13" s="5" t="str">
        <f aca="true" t="shared" si="1" ref="L13:L76">IF(OR(B13=1.1,B13=1.2,B13=1.25),"GOOD",IF(OR(B13=2.1,B13=2.2,B13=2.25),"PASS",IF(OR(B13=3.3,B13=3.4,B13=3.45),"PASS2",IF(OR(B13=3.5,B13=3.6,B13=3.65),"SPARE",IF(OR(B13=4.1,B13=4.2),"FAIL","")))))</f>
        <v>PASS</v>
      </c>
      <c r="M13" s="5" t="s">
        <v>350</v>
      </c>
      <c r="N13" s="5" t="str">
        <f aca="true" t="shared" si="2" ref="N13:N76">IF(OR(B13=1.1,B13=2.1,B13=3.3,B13=3.5),"ANY",IF(OR(B13=1.2,B13=2.2,B13=3.4,B13=3.6),"B5B6",IF(OR(B13=1.25,B13=2.25,B13=3.45,B13=3.65),"B6","")))</f>
        <v>B5B6</v>
      </c>
      <c r="O13" s="5" t="s">
        <v>355</v>
      </c>
      <c r="P13" t="s">
        <v>395</v>
      </c>
    </row>
    <row r="14" spans="1:16" ht="24">
      <c r="A14" s="24">
        <v>20220040200010</v>
      </c>
      <c r="B14" s="111">
        <v>1.2</v>
      </c>
      <c r="C14" s="24" t="s">
        <v>358</v>
      </c>
      <c r="D14" s="102">
        <v>37537</v>
      </c>
      <c r="E14" s="103" t="s">
        <v>1161</v>
      </c>
      <c r="F14" s="5" t="s">
        <v>359</v>
      </c>
      <c r="G14" s="5" t="s">
        <v>1161</v>
      </c>
      <c r="H14" s="104" t="s">
        <v>1540</v>
      </c>
      <c r="I14" s="5" t="s">
        <v>1472</v>
      </c>
      <c r="J14" s="5" t="s">
        <v>354</v>
      </c>
      <c r="K14" s="106" t="s">
        <v>399</v>
      </c>
      <c r="L14" s="5" t="str">
        <f t="shared" si="1"/>
        <v>GOOD</v>
      </c>
      <c r="M14" s="5" t="s">
        <v>350</v>
      </c>
      <c r="N14" s="5" t="str">
        <f t="shared" si="2"/>
        <v>B5B6</v>
      </c>
      <c r="O14" s="5" t="s">
        <v>360</v>
      </c>
      <c r="P14" t="s">
        <v>395</v>
      </c>
    </row>
    <row r="15" spans="1:16" ht="36">
      <c r="A15" s="24">
        <v>20220040200011</v>
      </c>
      <c r="B15" s="111">
        <v>1.2</v>
      </c>
      <c r="C15" s="24" t="s">
        <v>356</v>
      </c>
      <c r="D15" s="102">
        <v>37623</v>
      </c>
      <c r="E15" s="103" t="s">
        <v>1161</v>
      </c>
      <c r="F15" s="5" t="s">
        <v>361</v>
      </c>
      <c r="G15" s="5" t="s">
        <v>1161</v>
      </c>
      <c r="H15" s="104" t="s">
        <v>1540</v>
      </c>
      <c r="I15" s="5" t="s">
        <v>1473</v>
      </c>
      <c r="J15" s="5" t="s">
        <v>607</v>
      </c>
      <c r="K15" s="106" t="s">
        <v>395</v>
      </c>
      <c r="L15" s="5" t="str">
        <f t="shared" si="1"/>
        <v>GOOD</v>
      </c>
      <c r="M15" s="5" t="s">
        <v>350</v>
      </c>
      <c r="N15" s="5" t="str">
        <f t="shared" si="2"/>
        <v>B5B6</v>
      </c>
      <c r="O15" s="5" t="s">
        <v>355</v>
      </c>
      <c r="P15" t="s">
        <v>395</v>
      </c>
    </row>
    <row r="16" spans="1:16" ht="48">
      <c r="A16" s="24">
        <v>20220040200012</v>
      </c>
      <c r="B16" s="112">
        <v>2.1</v>
      </c>
      <c r="C16" s="24" t="s">
        <v>356</v>
      </c>
      <c r="D16" s="102">
        <v>37635</v>
      </c>
      <c r="E16" s="103" t="s">
        <v>1161</v>
      </c>
      <c r="F16" s="5" t="s">
        <v>349</v>
      </c>
      <c r="G16" s="5" t="s">
        <v>1161</v>
      </c>
      <c r="H16" s="104" t="s">
        <v>1540</v>
      </c>
      <c r="I16" s="5" t="s">
        <v>1474</v>
      </c>
      <c r="J16" s="5" t="s">
        <v>607</v>
      </c>
      <c r="K16" s="106" t="s">
        <v>395</v>
      </c>
      <c r="L16" s="5" t="str">
        <f t="shared" si="1"/>
        <v>PASS</v>
      </c>
      <c r="M16" s="5" t="s">
        <v>350</v>
      </c>
      <c r="N16" s="5" t="str">
        <f t="shared" si="2"/>
        <v>ANY</v>
      </c>
      <c r="O16" s="5" t="s">
        <v>362</v>
      </c>
      <c r="P16" t="s">
        <v>395</v>
      </c>
    </row>
    <row r="17" spans="1:16" ht="24">
      <c r="A17" s="24">
        <v>20220040200013</v>
      </c>
      <c r="B17" s="111">
        <v>2.1</v>
      </c>
      <c r="C17" s="24" t="s">
        <v>356</v>
      </c>
      <c r="D17" s="102">
        <v>37826</v>
      </c>
      <c r="E17" s="103" t="s">
        <v>1161</v>
      </c>
      <c r="F17" s="5" t="s">
        <v>348</v>
      </c>
      <c r="G17" s="5" t="s">
        <v>1161</v>
      </c>
      <c r="H17" s="104" t="s">
        <v>440</v>
      </c>
      <c r="I17" s="5" t="s">
        <v>1475</v>
      </c>
      <c r="J17" s="5" t="s">
        <v>354</v>
      </c>
      <c r="K17" s="106" t="s">
        <v>400</v>
      </c>
      <c r="L17" s="5" t="str">
        <f t="shared" si="1"/>
        <v>PASS</v>
      </c>
      <c r="M17" s="5" t="s">
        <v>350</v>
      </c>
      <c r="N17" s="5" t="str">
        <f t="shared" si="2"/>
        <v>ANY</v>
      </c>
      <c r="O17" s="5" t="s">
        <v>362</v>
      </c>
      <c r="P17" t="s">
        <v>395</v>
      </c>
    </row>
    <row r="18" spans="1:16" ht="24">
      <c r="A18" s="24">
        <v>20220040200014</v>
      </c>
      <c r="B18" s="25">
        <v>1.2</v>
      </c>
      <c r="C18" s="24" t="s">
        <v>356</v>
      </c>
      <c r="D18" s="102">
        <v>37667</v>
      </c>
      <c r="E18" s="103" t="s">
        <v>1161</v>
      </c>
      <c r="F18" s="5" t="s">
        <v>363</v>
      </c>
      <c r="G18" s="5" t="s">
        <v>1161</v>
      </c>
      <c r="H18" s="104" t="s">
        <v>440</v>
      </c>
      <c r="I18" s="119" t="s">
        <v>1476</v>
      </c>
      <c r="J18" s="5" t="s">
        <v>607</v>
      </c>
      <c r="K18" s="106" t="s">
        <v>395</v>
      </c>
      <c r="L18" s="5" t="str">
        <f t="shared" si="1"/>
        <v>GOOD</v>
      </c>
      <c r="M18" s="5" t="s">
        <v>350</v>
      </c>
      <c r="N18" s="5" t="str">
        <f t="shared" si="2"/>
        <v>B5B6</v>
      </c>
      <c r="O18" s="5" t="s">
        <v>355</v>
      </c>
      <c r="P18" t="s">
        <v>395</v>
      </c>
    </row>
    <row r="19" spans="1:16" ht="36">
      <c r="A19" s="24">
        <v>20220040200015</v>
      </c>
      <c r="B19" s="113">
        <v>3.45</v>
      </c>
      <c r="C19" s="24" t="s">
        <v>356</v>
      </c>
      <c r="D19" s="102">
        <v>37646</v>
      </c>
      <c r="E19" s="103" t="s">
        <v>1161</v>
      </c>
      <c r="F19" s="5" t="s">
        <v>349</v>
      </c>
      <c r="G19" s="5" t="s">
        <v>1164</v>
      </c>
      <c r="H19" s="104" t="s">
        <v>440</v>
      </c>
      <c r="I19" s="120" t="s">
        <v>1477</v>
      </c>
      <c r="J19" s="5" t="s">
        <v>607</v>
      </c>
      <c r="K19" s="106" t="s">
        <v>395</v>
      </c>
      <c r="L19" s="5" t="str">
        <f t="shared" si="1"/>
        <v>PASS2</v>
      </c>
      <c r="M19" s="5" t="s">
        <v>350</v>
      </c>
      <c r="N19" s="5" t="str">
        <f t="shared" si="2"/>
        <v>B6</v>
      </c>
      <c r="O19" s="5" t="s">
        <v>364</v>
      </c>
      <c r="P19" t="s">
        <v>395</v>
      </c>
    </row>
    <row r="20" spans="1:16" ht="36">
      <c r="A20" s="24">
        <v>20220040200016</v>
      </c>
      <c r="B20" s="25">
        <v>1.2</v>
      </c>
      <c r="C20" s="24" t="s">
        <v>356</v>
      </c>
      <c r="D20" s="102">
        <v>37631</v>
      </c>
      <c r="E20" s="103" t="s">
        <v>1161</v>
      </c>
      <c r="F20" s="5" t="s">
        <v>365</v>
      </c>
      <c r="G20" s="5" t="s">
        <v>1161</v>
      </c>
      <c r="H20" s="104" t="s">
        <v>440</v>
      </c>
      <c r="I20" s="5" t="s">
        <v>1478</v>
      </c>
      <c r="J20" s="5" t="s">
        <v>607</v>
      </c>
      <c r="K20" s="106" t="s">
        <v>401</v>
      </c>
      <c r="L20" s="5" t="str">
        <f t="shared" si="1"/>
        <v>GOOD</v>
      </c>
      <c r="M20" s="5" t="s">
        <v>350</v>
      </c>
      <c r="N20" s="5" t="str">
        <f t="shared" si="2"/>
        <v>B5B6</v>
      </c>
      <c r="O20" s="5" t="s">
        <v>360</v>
      </c>
      <c r="P20" t="s">
        <v>395</v>
      </c>
    </row>
    <row r="21" spans="1:16" ht="36">
      <c r="A21" s="24">
        <v>20220040200017</v>
      </c>
      <c r="B21" s="25">
        <v>1.1</v>
      </c>
      <c r="C21" s="24" t="s">
        <v>356</v>
      </c>
      <c r="D21" s="102">
        <v>37636</v>
      </c>
      <c r="E21" s="103" t="s">
        <v>1161</v>
      </c>
      <c r="F21" s="5" t="s">
        <v>349</v>
      </c>
      <c r="G21" s="5" t="s">
        <v>1161</v>
      </c>
      <c r="H21" s="104" t="s">
        <v>1540</v>
      </c>
      <c r="I21" s="5" t="s">
        <v>1479</v>
      </c>
      <c r="J21" s="5" t="s">
        <v>354</v>
      </c>
      <c r="K21" s="106" t="s">
        <v>402</v>
      </c>
      <c r="L21" s="5" t="str">
        <f t="shared" si="1"/>
        <v>GOOD</v>
      </c>
      <c r="M21" s="5" t="s">
        <v>350</v>
      </c>
      <c r="N21" s="5" t="str">
        <f t="shared" si="2"/>
        <v>ANY</v>
      </c>
      <c r="O21" s="5" t="s">
        <v>362</v>
      </c>
      <c r="P21" t="s">
        <v>395</v>
      </c>
    </row>
    <row r="22" spans="1:15" ht="24">
      <c r="A22" s="24">
        <v>20220040200018</v>
      </c>
      <c r="B22" s="25">
        <v>2.1</v>
      </c>
      <c r="C22" s="24" t="s">
        <v>366</v>
      </c>
      <c r="D22" s="102">
        <v>37645</v>
      </c>
      <c r="E22" s="103" t="s">
        <v>1161</v>
      </c>
      <c r="F22" s="5" t="s">
        <v>367</v>
      </c>
      <c r="G22" s="5" t="s">
        <v>403</v>
      </c>
      <c r="H22" s="104" t="s">
        <v>1540</v>
      </c>
      <c r="I22" s="5" t="s">
        <v>1470</v>
      </c>
      <c r="J22" s="5" t="s">
        <v>354</v>
      </c>
      <c r="K22" s="106" t="s">
        <v>402</v>
      </c>
      <c r="L22" s="5" t="str">
        <f t="shared" si="1"/>
        <v>PASS</v>
      </c>
      <c r="M22" s="5" t="s">
        <v>350</v>
      </c>
      <c r="N22" s="5" t="str">
        <f t="shared" si="2"/>
        <v>ANY</v>
      </c>
      <c r="O22" s="5" t="s">
        <v>362</v>
      </c>
    </row>
    <row r="23" spans="1:16" ht="36">
      <c r="A23" s="24">
        <v>20220040200019</v>
      </c>
      <c r="B23" s="25">
        <v>2.2</v>
      </c>
      <c r="C23" s="24" t="s">
        <v>356</v>
      </c>
      <c r="D23" s="102">
        <v>37645</v>
      </c>
      <c r="E23" s="103" t="s">
        <v>1161</v>
      </c>
      <c r="F23" s="5" t="s">
        <v>181</v>
      </c>
      <c r="G23" s="5" t="s">
        <v>1161</v>
      </c>
      <c r="H23" s="104" t="s">
        <v>1540</v>
      </c>
      <c r="I23" s="5" t="s">
        <v>1480</v>
      </c>
      <c r="J23" s="5" t="s">
        <v>607</v>
      </c>
      <c r="K23" s="106" t="s">
        <v>395</v>
      </c>
      <c r="L23" s="5" t="str">
        <f t="shared" si="1"/>
        <v>PASS</v>
      </c>
      <c r="M23" s="5" t="s">
        <v>350</v>
      </c>
      <c r="N23" s="5" t="str">
        <f t="shared" si="2"/>
        <v>B5B6</v>
      </c>
      <c r="O23" s="5" t="s">
        <v>360</v>
      </c>
      <c r="P23" t="s">
        <v>395</v>
      </c>
    </row>
    <row r="24" spans="1:16" ht="48">
      <c r="A24" s="24">
        <v>20220040200020</v>
      </c>
      <c r="B24" s="25">
        <v>1.1</v>
      </c>
      <c r="C24" s="24" t="s">
        <v>356</v>
      </c>
      <c r="D24" s="102">
        <v>37653</v>
      </c>
      <c r="E24" s="103" t="s">
        <v>1161</v>
      </c>
      <c r="F24" s="5" t="s">
        <v>349</v>
      </c>
      <c r="G24" s="5" t="s">
        <v>1161</v>
      </c>
      <c r="H24" s="104" t="s">
        <v>1540</v>
      </c>
      <c r="I24" s="5" t="s">
        <v>1481</v>
      </c>
      <c r="J24" s="5" t="s">
        <v>354</v>
      </c>
      <c r="K24" s="106" t="s">
        <v>402</v>
      </c>
      <c r="L24" s="5" t="str">
        <f t="shared" si="1"/>
        <v>GOOD</v>
      </c>
      <c r="M24" s="5" t="s">
        <v>350</v>
      </c>
      <c r="N24" s="5" t="str">
        <f t="shared" si="2"/>
        <v>ANY</v>
      </c>
      <c r="O24" s="5" t="s">
        <v>362</v>
      </c>
      <c r="P24" t="s">
        <v>395</v>
      </c>
    </row>
    <row r="25" spans="1:16" ht="33.75">
      <c r="A25" s="24">
        <v>20220040200021</v>
      </c>
      <c r="B25" s="25">
        <v>1.2</v>
      </c>
      <c r="C25" s="24" t="s">
        <v>182</v>
      </c>
      <c r="D25" s="102">
        <v>37935</v>
      </c>
      <c r="E25" s="103" t="s">
        <v>1161</v>
      </c>
      <c r="F25" s="5" t="s">
        <v>365</v>
      </c>
      <c r="G25" s="5" t="s">
        <v>1161</v>
      </c>
      <c r="H25" s="104" t="s">
        <v>440</v>
      </c>
      <c r="I25" s="5" t="s">
        <v>1482</v>
      </c>
      <c r="J25" s="5" t="s">
        <v>354</v>
      </c>
      <c r="K25" s="106" t="s">
        <v>404</v>
      </c>
      <c r="L25" s="5" t="str">
        <f t="shared" si="1"/>
        <v>GOOD</v>
      </c>
      <c r="M25" s="5" t="s">
        <v>350</v>
      </c>
      <c r="N25" s="5" t="str">
        <f t="shared" si="2"/>
        <v>B5B6</v>
      </c>
      <c r="O25" s="5" t="s">
        <v>360</v>
      </c>
      <c r="P25" t="s">
        <v>405</v>
      </c>
    </row>
    <row r="26" spans="1:16" ht="24">
      <c r="A26" s="24">
        <v>20220040200022</v>
      </c>
      <c r="B26" s="25">
        <v>1.2</v>
      </c>
      <c r="C26" s="24" t="s">
        <v>183</v>
      </c>
      <c r="D26" s="102">
        <v>37893</v>
      </c>
      <c r="E26" s="103" t="s">
        <v>1161</v>
      </c>
      <c r="F26" s="5" t="s">
        <v>348</v>
      </c>
      <c r="G26" s="5" t="s">
        <v>1161</v>
      </c>
      <c r="H26" s="104" t="s">
        <v>440</v>
      </c>
      <c r="I26" s="5" t="s">
        <v>1483</v>
      </c>
      <c r="J26" s="5" t="s">
        <v>354</v>
      </c>
      <c r="K26" s="106" t="s">
        <v>406</v>
      </c>
      <c r="L26" s="5" t="str">
        <f t="shared" si="1"/>
        <v>GOOD</v>
      </c>
      <c r="M26" s="5" t="s">
        <v>350</v>
      </c>
      <c r="N26" s="5" t="str">
        <f t="shared" si="2"/>
        <v>B5B6</v>
      </c>
      <c r="O26" s="5" t="s">
        <v>184</v>
      </c>
      <c r="P26" t="s">
        <v>395</v>
      </c>
    </row>
    <row r="27" spans="1:16" ht="60">
      <c r="A27" s="24">
        <v>20220040200023</v>
      </c>
      <c r="B27" s="25">
        <v>1.2</v>
      </c>
      <c r="C27" s="24" t="s">
        <v>356</v>
      </c>
      <c r="D27" s="102">
        <v>37646</v>
      </c>
      <c r="E27" s="103" t="s">
        <v>1161</v>
      </c>
      <c r="F27" s="5" t="s">
        <v>185</v>
      </c>
      <c r="G27" s="5" t="s">
        <v>1161</v>
      </c>
      <c r="H27" s="104" t="s">
        <v>1540</v>
      </c>
      <c r="I27" s="5" t="s">
        <v>1551</v>
      </c>
      <c r="J27" s="5" t="s">
        <v>354</v>
      </c>
      <c r="K27" s="106" t="s">
        <v>402</v>
      </c>
      <c r="L27" s="5" t="str">
        <f t="shared" si="1"/>
        <v>GOOD</v>
      </c>
      <c r="M27" s="5" t="s">
        <v>350</v>
      </c>
      <c r="N27" s="5" t="str">
        <f t="shared" si="2"/>
        <v>B5B6</v>
      </c>
      <c r="O27" s="5" t="s">
        <v>360</v>
      </c>
      <c r="P27" t="s">
        <v>395</v>
      </c>
    </row>
    <row r="28" spans="1:16" ht="24">
      <c r="A28" s="24">
        <v>20220040200024</v>
      </c>
      <c r="B28" s="111">
        <v>2.2</v>
      </c>
      <c r="C28" s="24" t="s">
        <v>356</v>
      </c>
      <c r="D28" s="102">
        <v>37674</v>
      </c>
      <c r="E28" s="103" t="s">
        <v>1161</v>
      </c>
      <c r="F28" s="5" t="s">
        <v>365</v>
      </c>
      <c r="G28" s="5" t="s">
        <v>1161</v>
      </c>
      <c r="H28" s="104" t="s">
        <v>1540</v>
      </c>
      <c r="I28" s="5" t="s">
        <v>1552</v>
      </c>
      <c r="J28" s="5" t="s">
        <v>607</v>
      </c>
      <c r="K28" s="106" t="s">
        <v>395</v>
      </c>
      <c r="L28" s="5" t="str">
        <f t="shared" si="1"/>
        <v>PASS</v>
      </c>
      <c r="M28" s="5" t="s">
        <v>350</v>
      </c>
      <c r="N28" s="5" t="str">
        <f t="shared" si="2"/>
        <v>B5B6</v>
      </c>
      <c r="O28" s="5" t="s">
        <v>360</v>
      </c>
      <c r="P28" t="s">
        <v>395</v>
      </c>
    </row>
    <row r="29" spans="1:16" ht="36">
      <c r="A29" s="24">
        <v>20220040200025</v>
      </c>
      <c r="B29" s="111">
        <v>3.5</v>
      </c>
      <c r="C29" s="24" t="s">
        <v>356</v>
      </c>
      <c r="D29" s="102">
        <v>37686</v>
      </c>
      <c r="E29" s="103" t="s">
        <v>1161</v>
      </c>
      <c r="F29" s="5" t="s">
        <v>349</v>
      </c>
      <c r="G29" s="5" t="s">
        <v>1161</v>
      </c>
      <c r="H29" s="104" t="s">
        <v>1540</v>
      </c>
      <c r="I29" s="5" t="s">
        <v>1553</v>
      </c>
      <c r="J29" s="5" t="s">
        <v>607</v>
      </c>
      <c r="K29" s="106" t="s">
        <v>395</v>
      </c>
      <c r="L29" s="5" t="str">
        <f t="shared" si="1"/>
        <v>SPARE</v>
      </c>
      <c r="M29" s="5" t="s">
        <v>300</v>
      </c>
      <c r="N29" s="5" t="str">
        <f t="shared" si="2"/>
        <v>ANY</v>
      </c>
      <c r="O29" s="5" t="s">
        <v>362</v>
      </c>
      <c r="P29" t="s">
        <v>128</v>
      </c>
    </row>
    <row r="30" spans="1:16" ht="36">
      <c r="A30" s="24">
        <v>20220040200026</v>
      </c>
      <c r="B30" s="111">
        <v>1.1</v>
      </c>
      <c r="C30" s="24" t="s">
        <v>182</v>
      </c>
      <c r="D30" s="102">
        <v>37762</v>
      </c>
      <c r="E30" s="103" t="s">
        <v>1161</v>
      </c>
      <c r="F30" s="5" t="s">
        <v>348</v>
      </c>
      <c r="G30" s="5" t="s">
        <v>1161</v>
      </c>
      <c r="H30" s="104" t="s">
        <v>1540</v>
      </c>
      <c r="I30" s="5" t="s">
        <v>1554</v>
      </c>
      <c r="J30" s="5" t="s">
        <v>607</v>
      </c>
      <c r="K30" s="106" t="s">
        <v>395</v>
      </c>
      <c r="L30" s="5" t="str">
        <f t="shared" si="1"/>
        <v>GOOD</v>
      </c>
      <c r="M30" s="5" t="s">
        <v>350</v>
      </c>
      <c r="N30" s="5" t="str">
        <f t="shared" si="2"/>
        <v>ANY</v>
      </c>
      <c r="O30" s="5" t="s">
        <v>362</v>
      </c>
      <c r="P30" t="s">
        <v>395</v>
      </c>
    </row>
    <row r="31" spans="1:16" ht="24">
      <c r="A31" s="24">
        <v>20220040200027</v>
      </c>
      <c r="B31" s="25">
        <v>1.1</v>
      </c>
      <c r="C31" s="24" t="s">
        <v>186</v>
      </c>
      <c r="D31" s="102">
        <v>37698</v>
      </c>
      <c r="E31" s="103" t="s">
        <v>1161</v>
      </c>
      <c r="F31" s="5" t="s">
        <v>348</v>
      </c>
      <c r="G31" s="5" t="s">
        <v>1161</v>
      </c>
      <c r="H31" s="104" t="s">
        <v>1540</v>
      </c>
      <c r="I31" s="5" t="s">
        <v>1555</v>
      </c>
      <c r="J31" s="5" t="s">
        <v>354</v>
      </c>
      <c r="K31" s="106" t="s">
        <v>407</v>
      </c>
      <c r="L31" s="5" t="str">
        <f t="shared" si="1"/>
        <v>GOOD</v>
      </c>
      <c r="M31" s="5" t="s">
        <v>350</v>
      </c>
      <c r="N31" s="5" t="str">
        <f t="shared" si="2"/>
        <v>ANY</v>
      </c>
      <c r="O31" s="5" t="s">
        <v>362</v>
      </c>
      <c r="P31" t="s">
        <v>395</v>
      </c>
    </row>
    <row r="32" spans="1:16" ht="24">
      <c r="A32" s="24">
        <v>20220040200028</v>
      </c>
      <c r="B32" s="25">
        <v>1.1</v>
      </c>
      <c r="C32" s="24" t="s">
        <v>187</v>
      </c>
      <c r="D32" s="102">
        <v>37662</v>
      </c>
      <c r="E32" s="103" t="s">
        <v>1161</v>
      </c>
      <c r="F32" s="5" t="s">
        <v>348</v>
      </c>
      <c r="G32" s="5" t="s">
        <v>1161</v>
      </c>
      <c r="H32" s="104" t="s">
        <v>1540</v>
      </c>
      <c r="I32" s="5" t="s">
        <v>1555</v>
      </c>
      <c r="J32" s="5" t="s">
        <v>354</v>
      </c>
      <c r="K32" s="106" t="s">
        <v>407</v>
      </c>
      <c r="L32" s="5" t="str">
        <f t="shared" si="1"/>
        <v>GOOD</v>
      </c>
      <c r="M32" s="5" t="s">
        <v>350</v>
      </c>
      <c r="N32" s="5" t="str">
        <f t="shared" si="2"/>
        <v>ANY</v>
      </c>
      <c r="O32" s="5" t="s">
        <v>362</v>
      </c>
      <c r="P32" t="s">
        <v>408</v>
      </c>
    </row>
    <row r="33" spans="1:15" ht="24">
      <c r="A33" s="24">
        <v>20220040200029</v>
      </c>
      <c r="B33" s="25">
        <v>4.2</v>
      </c>
      <c r="C33" s="24" t="s">
        <v>352</v>
      </c>
      <c r="D33" s="102" t="s">
        <v>409</v>
      </c>
      <c r="E33" s="103" t="s">
        <v>403</v>
      </c>
      <c r="F33" s="5" t="s">
        <v>188</v>
      </c>
      <c r="G33" s="5" t="s">
        <v>403</v>
      </c>
      <c r="H33" s="104" t="s">
        <v>1540</v>
      </c>
      <c r="I33" s="24" t="s">
        <v>1470</v>
      </c>
      <c r="J33" s="5" t="s">
        <v>1540</v>
      </c>
      <c r="K33" s="106" t="s">
        <v>409</v>
      </c>
      <c r="L33" s="5" t="str">
        <f t="shared" si="1"/>
        <v>FAIL</v>
      </c>
      <c r="M33" s="5" t="s">
        <v>301</v>
      </c>
      <c r="N33" s="5">
        <f t="shared" si="2"/>
      </c>
      <c r="O33" s="5" t="s">
        <v>362</v>
      </c>
    </row>
    <row r="34" spans="1:16" ht="33.75">
      <c r="A34" s="24">
        <v>20220040200030</v>
      </c>
      <c r="B34" s="25">
        <v>4.2</v>
      </c>
      <c r="C34" s="24" t="s">
        <v>356</v>
      </c>
      <c r="D34" s="102">
        <v>37690</v>
      </c>
      <c r="E34" s="103" t="s">
        <v>1166</v>
      </c>
      <c r="F34" s="5" t="s">
        <v>189</v>
      </c>
      <c r="G34" s="5" t="s">
        <v>403</v>
      </c>
      <c r="H34" s="104" t="s">
        <v>440</v>
      </c>
      <c r="I34" s="5" t="s">
        <v>1470</v>
      </c>
      <c r="J34" s="5" t="s">
        <v>354</v>
      </c>
      <c r="K34" s="106" t="s">
        <v>410</v>
      </c>
      <c r="L34" s="5" t="str">
        <f t="shared" si="1"/>
        <v>FAIL</v>
      </c>
      <c r="M34" s="5" t="s">
        <v>302</v>
      </c>
      <c r="N34" s="5">
        <f t="shared" si="2"/>
      </c>
      <c r="O34" s="5" t="s">
        <v>362</v>
      </c>
      <c r="P34" t="s">
        <v>411</v>
      </c>
    </row>
    <row r="35" spans="1:16" ht="24">
      <c r="A35" s="24">
        <v>20220040200031</v>
      </c>
      <c r="B35" s="111">
        <v>1.25</v>
      </c>
      <c r="C35" s="24" t="s">
        <v>190</v>
      </c>
      <c r="D35" s="102">
        <v>38184</v>
      </c>
      <c r="E35" s="103" t="s">
        <v>1161</v>
      </c>
      <c r="F35" s="5" t="s">
        <v>191</v>
      </c>
      <c r="G35" s="5" t="s">
        <v>1161</v>
      </c>
      <c r="H35" s="104" t="s">
        <v>1540</v>
      </c>
      <c r="I35" s="24" t="s">
        <v>1552</v>
      </c>
      <c r="J35" s="5" t="s">
        <v>607</v>
      </c>
      <c r="K35" s="106" t="s">
        <v>607</v>
      </c>
      <c r="L35" s="5" t="str">
        <f t="shared" si="1"/>
        <v>GOOD</v>
      </c>
      <c r="M35" s="5" t="s">
        <v>350</v>
      </c>
      <c r="N35" s="5" t="str">
        <f t="shared" si="2"/>
        <v>B6</v>
      </c>
      <c r="O35" s="5" t="s">
        <v>192</v>
      </c>
      <c r="P35" t="s">
        <v>395</v>
      </c>
    </row>
    <row r="36" spans="1:16" ht="24">
      <c r="A36" s="24">
        <v>20220040200032</v>
      </c>
      <c r="B36" s="25">
        <v>1.2</v>
      </c>
      <c r="C36" s="24" t="s">
        <v>186</v>
      </c>
      <c r="D36" s="102">
        <v>37690</v>
      </c>
      <c r="E36" s="103" t="s">
        <v>1161</v>
      </c>
      <c r="F36" s="5" t="s">
        <v>365</v>
      </c>
      <c r="G36" s="5" t="s">
        <v>1161</v>
      </c>
      <c r="H36" s="104" t="s">
        <v>1540</v>
      </c>
      <c r="I36" s="5" t="s">
        <v>1556</v>
      </c>
      <c r="J36" s="5" t="s">
        <v>354</v>
      </c>
      <c r="K36" s="106" t="s">
        <v>412</v>
      </c>
      <c r="L36" s="5" t="str">
        <f t="shared" si="1"/>
        <v>GOOD</v>
      </c>
      <c r="M36" s="5" t="s">
        <v>350</v>
      </c>
      <c r="N36" s="5" t="str">
        <f t="shared" si="2"/>
        <v>B5B6</v>
      </c>
      <c r="O36" s="5" t="s">
        <v>360</v>
      </c>
      <c r="P36" t="s">
        <v>401</v>
      </c>
    </row>
    <row r="37" spans="1:16" ht="33.75">
      <c r="A37" s="24">
        <v>20220040200033</v>
      </c>
      <c r="B37" s="25">
        <v>1.1</v>
      </c>
      <c r="C37" s="24" t="s">
        <v>193</v>
      </c>
      <c r="D37" s="102">
        <v>37708</v>
      </c>
      <c r="E37" s="103" t="s">
        <v>1161</v>
      </c>
      <c r="F37" s="5" t="s">
        <v>349</v>
      </c>
      <c r="G37" s="5" t="s">
        <v>1161</v>
      </c>
      <c r="H37" s="104" t="s">
        <v>1540</v>
      </c>
      <c r="I37" s="5" t="s">
        <v>1552</v>
      </c>
      <c r="J37" s="5" t="s">
        <v>354</v>
      </c>
      <c r="K37" s="106" t="s">
        <v>410</v>
      </c>
      <c r="L37" s="5" t="str">
        <f t="shared" si="1"/>
        <v>GOOD</v>
      </c>
      <c r="M37" s="5" t="s">
        <v>350</v>
      </c>
      <c r="N37" s="5" t="str">
        <f t="shared" si="2"/>
        <v>ANY</v>
      </c>
      <c r="O37" s="5" t="s">
        <v>362</v>
      </c>
      <c r="P37" t="s">
        <v>413</v>
      </c>
    </row>
    <row r="38" spans="1:16" ht="84">
      <c r="A38" s="24">
        <v>20220040200034</v>
      </c>
      <c r="B38" s="25">
        <v>1.1</v>
      </c>
      <c r="C38" s="24" t="s">
        <v>194</v>
      </c>
      <c r="D38" s="102">
        <v>37711</v>
      </c>
      <c r="E38" s="103" t="s">
        <v>1161</v>
      </c>
      <c r="F38" s="5" t="s">
        <v>349</v>
      </c>
      <c r="G38" s="5" t="s">
        <v>1161</v>
      </c>
      <c r="H38" s="104" t="s">
        <v>440</v>
      </c>
      <c r="I38" s="5" t="s">
        <v>1557</v>
      </c>
      <c r="J38" s="5" t="s">
        <v>354</v>
      </c>
      <c r="K38" s="106" t="s">
        <v>414</v>
      </c>
      <c r="L38" s="5" t="str">
        <f t="shared" si="1"/>
        <v>GOOD</v>
      </c>
      <c r="M38" s="5" t="s">
        <v>350</v>
      </c>
      <c r="N38" s="5" t="str">
        <f t="shared" si="2"/>
        <v>ANY</v>
      </c>
      <c r="O38" s="5" t="s">
        <v>362</v>
      </c>
      <c r="P38" t="s">
        <v>415</v>
      </c>
    </row>
    <row r="39" spans="1:16" ht="33.75">
      <c r="A39" s="24">
        <v>20220040200035</v>
      </c>
      <c r="B39" s="25">
        <v>1.2</v>
      </c>
      <c r="C39" s="24" t="s">
        <v>194</v>
      </c>
      <c r="D39" s="102">
        <v>37855</v>
      </c>
      <c r="E39" s="103" t="s">
        <v>1161</v>
      </c>
      <c r="F39" s="5" t="s">
        <v>195</v>
      </c>
      <c r="G39" s="5" t="s">
        <v>1161</v>
      </c>
      <c r="H39" s="104" t="s">
        <v>440</v>
      </c>
      <c r="I39" s="5" t="s">
        <v>1558</v>
      </c>
      <c r="J39" s="5" t="s">
        <v>354</v>
      </c>
      <c r="K39" s="106" t="s">
        <v>410</v>
      </c>
      <c r="L39" s="5" t="str">
        <f t="shared" si="1"/>
        <v>GOOD</v>
      </c>
      <c r="M39" s="5" t="s">
        <v>350</v>
      </c>
      <c r="N39" s="5" t="str">
        <f t="shared" si="2"/>
        <v>B5B6</v>
      </c>
      <c r="O39" s="5" t="s">
        <v>355</v>
      </c>
      <c r="P39" t="s">
        <v>416</v>
      </c>
    </row>
    <row r="40" spans="1:16" ht="36">
      <c r="A40" s="24">
        <v>20220040200036</v>
      </c>
      <c r="B40" s="25">
        <v>1.1</v>
      </c>
      <c r="C40" s="24" t="s">
        <v>193</v>
      </c>
      <c r="D40" s="102">
        <v>37719</v>
      </c>
      <c r="E40" s="103" t="s">
        <v>1161</v>
      </c>
      <c r="F40" s="5" t="s">
        <v>348</v>
      </c>
      <c r="G40" s="5" t="s">
        <v>1161</v>
      </c>
      <c r="H40" s="104" t="s">
        <v>440</v>
      </c>
      <c r="I40" s="121" t="s">
        <v>1559</v>
      </c>
      <c r="J40" s="5" t="s">
        <v>354</v>
      </c>
      <c r="K40" s="106" t="s">
        <v>417</v>
      </c>
      <c r="L40" s="5" t="str">
        <f t="shared" si="1"/>
        <v>GOOD</v>
      </c>
      <c r="M40" s="5" t="s">
        <v>350</v>
      </c>
      <c r="N40" s="5" t="str">
        <f t="shared" si="2"/>
        <v>ANY</v>
      </c>
      <c r="O40" s="5" t="s">
        <v>362</v>
      </c>
      <c r="P40" t="s">
        <v>418</v>
      </c>
    </row>
    <row r="41" spans="1:16" ht="24">
      <c r="A41" s="24">
        <v>20220040200037</v>
      </c>
      <c r="B41" s="111">
        <v>1.1</v>
      </c>
      <c r="C41" s="24" t="s">
        <v>182</v>
      </c>
      <c r="D41" s="102">
        <v>37653</v>
      </c>
      <c r="E41" s="103" t="s">
        <v>1161</v>
      </c>
      <c r="F41" s="5" t="s">
        <v>348</v>
      </c>
      <c r="G41" s="5" t="s">
        <v>1161</v>
      </c>
      <c r="H41" s="104" t="s">
        <v>1540</v>
      </c>
      <c r="I41" s="5" t="s">
        <v>1560</v>
      </c>
      <c r="J41" s="5" t="s">
        <v>354</v>
      </c>
      <c r="K41" s="106" t="s">
        <v>407</v>
      </c>
      <c r="L41" s="5" t="str">
        <f t="shared" si="1"/>
        <v>GOOD</v>
      </c>
      <c r="M41" s="5" t="s">
        <v>350</v>
      </c>
      <c r="N41" s="5" t="str">
        <f t="shared" si="2"/>
        <v>ANY</v>
      </c>
      <c r="O41" s="5" t="s">
        <v>362</v>
      </c>
      <c r="P41" t="s">
        <v>395</v>
      </c>
    </row>
    <row r="42" spans="1:16" ht="84">
      <c r="A42" s="24">
        <v>20220040200038</v>
      </c>
      <c r="B42" s="25">
        <v>2.1</v>
      </c>
      <c r="C42" s="24" t="s">
        <v>182</v>
      </c>
      <c r="D42" s="102">
        <v>37660</v>
      </c>
      <c r="E42" s="103" t="s">
        <v>1161</v>
      </c>
      <c r="F42" s="5" t="s">
        <v>348</v>
      </c>
      <c r="G42" s="5" t="s">
        <v>1161</v>
      </c>
      <c r="H42" s="104" t="s">
        <v>1540</v>
      </c>
      <c r="I42" s="5" t="s">
        <v>1561</v>
      </c>
      <c r="J42" s="5" t="s">
        <v>607</v>
      </c>
      <c r="K42" s="106" t="s">
        <v>395</v>
      </c>
      <c r="L42" s="5" t="str">
        <f t="shared" si="1"/>
        <v>PASS</v>
      </c>
      <c r="M42" s="5" t="s">
        <v>350</v>
      </c>
      <c r="N42" s="5" t="str">
        <f t="shared" si="2"/>
        <v>ANY</v>
      </c>
      <c r="O42" s="5" t="s">
        <v>362</v>
      </c>
      <c r="P42" t="s">
        <v>395</v>
      </c>
    </row>
    <row r="43" spans="1:16" ht="33.75">
      <c r="A43" s="24">
        <v>20220040200039</v>
      </c>
      <c r="B43" s="111">
        <v>1.25</v>
      </c>
      <c r="C43" s="24" t="s">
        <v>182</v>
      </c>
      <c r="D43" s="102">
        <v>37859</v>
      </c>
      <c r="E43" s="103" t="s">
        <v>1161</v>
      </c>
      <c r="F43" s="5" t="s">
        <v>196</v>
      </c>
      <c r="G43" s="5" t="s">
        <v>1161</v>
      </c>
      <c r="H43" s="104" t="s">
        <v>197</v>
      </c>
      <c r="I43" s="5" t="s">
        <v>1562</v>
      </c>
      <c r="J43" s="5" t="s">
        <v>354</v>
      </c>
      <c r="K43" s="106" t="s">
        <v>419</v>
      </c>
      <c r="L43" s="5" t="str">
        <f t="shared" si="1"/>
        <v>GOOD</v>
      </c>
      <c r="M43" s="5" t="s">
        <v>350</v>
      </c>
      <c r="N43" s="5" t="str">
        <f t="shared" si="2"/>
        <v>B6</v>
      </c>
      <c r="O43" s="5" t="s">
        <v>198</v>
      </c>
      <c r="P43" t="s">
        <v>420</v>
      </c>
    </row>
    <row r="44" spans="1:16" ht="24">
      <c r="A44" s="24">
        <v>20220040200040</v>
      </c>
      <c r="B44" s="25">
        <v>1.1</v>
      </c>
      <c r="C44" s="24" t="s">
        <v>186</v>
      </c>
      <c r="D44" s="102">
        <v>37666</v>
      </c>
      <c r="E44" s="103" t="s">
        <v>1161</v>
      </c>
      <c r="F44" s="5" t="s">
        <v>199</v>
      </c>
      <c r="G44" s="5" t="s">
        <v>1161</v>
      </c>
      <c r="H44" s="104" t="s">
        <v>1540</v>
      </c>
      <c r="I44" s="5" t="s">
        <v>1552</v>
      </c>
      <c r="J44" s="5" t="s">
        <v>607</v>
      </c>
      <c r="K44" s="106" t="s">
        <v>395</v>
      </c>
      <c r="L44" s="5" t="str">
        <f t="shared" si="1"/>
        <v>GOOD</v>
      </c>
      <c r="M44" s="5" t="s">
        <v>350</v>
      </c>
      <c r="N44" s="5" t="str">
        <f t="shared" si="2"/>
        <v>ANY</v>
      </c>
      <c r="O44" s="5" t="s">
        <v>362</v>
      </c>
      <c r="P44" t="s">
        <v>421</v>
      </c>
    </row>
    <row r="45" spans="1:15" ht="24">
      <c r="A45" s="24">
        <v>20220040200041</v>
      </c>
      <c r="B45" s="25">
        <v>2.1</v>
      </c>
      <c r="C45" s="24" t="s">
        <v>366</v>
      </c>
      <c r="D45" s="102">
        <v>37679</v>
      </c>
      <c r="E45" s="103" t="s">
        <v>1161</v>
      </c>
      <c r="F45" s="5" t="s">
        <v>367</v>
      </c>
      <c r="G45" s="5" t="s">
        <v>403</v>
      </c>
      <c r="H45" s="104" t="s">
        <v>1540</v>
      </c>
      <c r="I45" s="5" t="s">
        <v>1470</v>
      </c>
      <c r="J45" s="5" t="s">
        <v>607</v>
      </c>
      <c r="K45" s="106" t="s">
        <v>395</v>
      </c>
      <c r="L45" s="5" t="str">
        <f t="shared" si="1"/>
        <v>PASS</v>
      </c>
      <c r="M45" s="5" t="s">
        <v>350</v>
      </c>
      <c r="N45" s="5" t="str">
        <f t="shared" si="2"/>
        <v>ANY</v>
      </c>
      <c r="O45" s="5" t="s">
        <v>362</v>
      </c>
    </row>
    <row r="46" spans="1:16" ht="84">
      <c r="A46" s="24">
        <v>20220040200042</v>
      </c>
      <c r="B46" s="25">
        <v>1.1</v>
      </c>
      <c r="C46" s="24" t="s">
        <v>186</v>
      </c>
      <c r="D46" s="102">
        <v>37686</v>
      </c>
      <c r="E46" s="103" t="s">
        <v>1161</v>
      </c>
      <c r="F46" s="5" t="s">
        <v>348</v>
      </c>
      <c r="G46" s="5" t="s">
        <v>1161</v>
      </c>
      <c r="H46" s="104" t="s">
        <v>1540</v>
      </c>
      <c r="I46" s="5" t="s">
        <v>1563</v>
      </c>
      <c r="J46" s="5" t="s">
        <v>607</v>
      </c>
      <c r="K46" s="106" t="s">
        <v>395</v>
      </c>
      <c r="L46" s="5" t="str">
        <f t="shared" si="1"/>
        <v>GOOD</v>
      </c>
      <c r="M46" s="5" t="s">
        <v>350</v>
      </c>
      <c r="N46" s="5" t="str">
        <f t="shared" si="2"/>
        <v>ANY</v>
      </c>
      <c r="O46" s="5" t="s">
        <v>362</v>
      </c>
      <c r="P46" t="s">
        <v>395</v>
      </c>
    </row>
    <row r="47" spans="1:16" ht="36">
      <c r="A47" s="24">
        <v>20220040200043</v>
      </c>
      <c r="B47" s="112">
        <v>1.2</v>
      </c>
      <c r="C47" s="24" t="s">
        <v>319</v>
      </c>
      <c r="D47" s="102">
        <v>37692</v>
      </c>
      <c r="E47" s="103" t="s">
        <v>1161</v>
      </c>
      <c r="F47" s="5" t="s">
        <v>365</v>
      </c>
      <c r="G47" s="5" t="s">
        <v>1161</v>
      </c>
      <c r="H47" s="104" t="s">
        <v>1540</v>
      </c>
      <c r="I47" s="5" t="s">
        <v>1564</v>
      </c>
      <c r="J47" s="5" t="s">
        <v>354</v>
      </c>
      <c r="K47" s="106" t="s">
        <v>407</v>
      </c>
      <c r="L47" s="5" t="str">
        <f t="shared" si="1"/>
        <v>GOOD</v>
      </c>
      <c r="M47" s="5" t="s">
        <v>350</v>
      </c>
      <c r="N47" s="5" t="str">
        <f t="shared" si="2"/>
        <v>B5B6</v>
      </c>
      <c r="O47" s="5" t="s">
        <v>360</v>
      </c>
      <c r="P47" t="s">
        <v>395</v>
      </c>
    </row>
    <row r="48" spans="1:16" ht="24">
      <c r="A48" s="24">
        <v>20220040200044</v>
      </c>
      <c r="B48" s="25">
        <v>1.1</v>
      </c>
      <c r="C48" s="24" t="s">
        <v>187</v>
      </c>
      <c r="D48" s="102">
        <v>37698</v>
      </c>
      <c r="E48" s="103" t="s">
        <v>1161</v>
      </c>
      <c r="F48" s="5" t="s">
        <v>348</v>
      </c>
      <c r="G48" s="5" t="s">
        <v>1161</v>
      </c>
      <c r="H48" s="104" t="s">
        <v>1540</v>
      </c>
      <c r="I48" s="5" t="s">
        <v>1565</v>
      </c>
      <c r="J48" s="5" t="s">
        <v>354</v>
      </c>
      <c r="K48" s="106" t="s">
        <v>407</v>
      </c>
      <c r="L48" s="5" t="str">
        <f t="shared" si="1"/>
        <v>GOOD</v>
      </c>
      <c r="M48" s="5" t="s">
        <v>350</v>
      </c>
      <c r="N48" s="5" t="str">
        <f t="shared" si="2"/>
        <v>ANY</v>
      </c>
      <c r="O48" s="5" t="s">
        <v>362</v>
      </c>
      <c r="P48" t="s">
        <v>422</v>
      </c>
    </row>
    <row r="49" spans="1:16" ht="24">
      <c r="A49" s="24">
        <v>20220040200045</v>
      </c>
      <c r="B49" s="111">
        <v>1.2</v>
      </c>
      <c r="C49" s="24" t="s">
        <v>194</v>
      </c>
      <c r="D49" s="102">
        <v>37706</v>
      </c>
      <c r="E49" s="103" t="s">
        <v>1161</v>
      </c>
      <c r="F49" s="5" t="s">
        <v>365</v>
      </c>
      <c r="G49" s="5" t="s">
        <v>1161</v>
      </c>
      <c r="H49" s="104" t="s">
        <v>1540</v>
      </c>
      <c r="I49" s="5" t="s">
        <v>1552</v>
      </c>
      <c r="J49" s="5" t="s">
        <v>354</v>
      </c>
      <c r="K49" s="106" t="s">
        <v>407</v>
      </c>
      <c r="L49" s="5" t="str">
        <f t="shared" si="1"/>
        <v>GOOD</v>
      </c>
      <c r="M49" s="5" t="s">
        <v>350</v>
      </c>
      <c r="N49" s="5" t="str">
        <f t="shared" si="2"/>
        <v>B5B6</v>
      </c>
      <c r="O49" s="5" t="s">
        <v>360</v>
      </c>
      <c r="P49" t="s">
        <v>423</v>
      </c>
    </row>
    <row r="50" spans="1:16" ht="24">
      <c r="A50" s="24">
        <v>20220040200046</v>
      </c>
      <c r="B50" s="25">
        <v>1.2</v>
      </c>
      <c r="C50" s="24" t="s">
        <v>194</v>
      </c>
      <c r="D50" s="102">
        <v>37900</v>
      </c>
      <c r="E50" s="103" t="s">
        <v>1161</v>
      </c>
      <c r="F50" s="5" t="s">
        <v>365</v>
      </c>
      <c r="G50" s="5" t="s">
        <v>1161</v>
      </c>
      <c r="H50" s="104" t="s">
        <v>485</v>
      </c>
      <c r="I50" s="5" t="s">
        <v>1566</v>
      </c>
      <c r="J50" s="5" t="s">
        <v>607</v>
      </c>
      <c r="K50" s="106" t="s">
        <v>395</v>
      </c>
      <c r="L50" s="5" t="str">
        <f t="shared" si="1"/>
        <v>GOOD</v>
      </c>
      <c r="M50" s="5" t="s">
        <v>350</v>
      </c>
      <c r="N50" s="5" t="str">
        <f t="shared" si="2"/>
        <v>B5B6</v>
      </c>
      <c r="O50" s="5" t="s">
        <v>200</v>
      </c>
      <c r="P50" t="s">
        <v>424</v>
      </c>
    </row>
    <row r="51" spans="1:16" ht="24">
      <c r="A51" s="24">
        <v>20220040200047</v>
      </c>
      <c r="B51" s="111">
        <v>1.25</v>
      </c>
      <c r="C51" s="24" t="s">
        <v>194</v>
      </c>
      <c r="D51" s="102">
        <v>38019</v>
      </c>
      <c r="E51" s="103" t="s">
        <v>1161</v>
      </c>
      <c r="F51" s="5" t="s">
        <v>201</v>
      </c>
      <c r="G51" s="5" t="s">
        <v>1161</v>
      </c>
      <c r="H51" s="104" t="s">
        <v>1540</v>
      </c>
      <c r="I51" s="5" t="s">
        <v>1567</v>
      </c>
      <c r="J51" s="5" t="s">
        <v>607</v>
      </c>
      <c r="K51" s="106" t="s">
        <v>395</v>
      </c>
      <c r="L51" s="5" t="str">
        <f t="shared" si="1"/>
        <v>GOOD</v>
      </c>
      <c r="M51" s="5" t="s">
        <v>350</v>
      </c>
      <c r="N51" s="5" t="str">
        <f t="shared" si="2"/>
        <v>B6</v>
      </c>
      <c r="O51" s="5" t="s">
        <v>202</v>
      </c>
      <c r="P51" t="s">
        <v>425</v>
      </c>
    </row>
    <row r="52" spans="1:15" ht="24">
      <c r="A52" s="24">
        <v>20220040200048</v>
      </c>
      <c r="B52" s="25">
        <v>4.2</v>
      </c>
      <c r="C52" s="24" t="s">
        <v>352</v>
      </c>
      <c r="D52" s="102">
        <v>37789</v>
      </c>
      <c r="E52" s="103" t="s">
        <v>1161</v>
      </c>
      <c r="F52" s="5" t="s">
        <v>203</v>
      </c>
      <c r="G52" s="5" t="s">
        <v>403</v>
      </c>
      <c r="H52" s="104" t="s">
        <v>485</v>
      </c>
      <c r="I52" s="5" t="s">
        <v>1470</v>
      </c>
      <c r="J52" s="5" t="s">
        <v>354</v>
      </c>
      <c r="K52" s="106" t="s">
        <v>407</v>
      </c>
      <c r="L52" s="5" t="str">
        <f t="shared" si="1"/>
        <v>FAIL</v>
      </c>
      <c r="M52" s="5" t="s">
        <v>303</v>
      </c>
      <c r="N52" s="5">
        <f t="shared" si="2"/>
      </c>
      <c r="O52" s="5" t="s">
        <v>362</v>
      </c>
    </row>
    <row r="53" spans="1:16" ht="24">
      <c r="A53" s="24">
        <v>20220040200049</v>
      </c>
      <c r="B53" s="25">
        <v>1.2</v>
      </c>
      <c r="C53" s="24" t="s">
        <v>186</v>
      </c>
      <c r="D53" s="102">
        <v>37708</v>
      </c>
      <c r="E53" s="103" t="s">
        <v>1161</v>
      </c>
      <c r="F53" s="5" t="s">
        <v>365</v>
      </c>
      <c r="G53" s="5" t="s">
        <v>1161</v>
      </c>
      <c r="H53" s="104" t="s">
        <v>440</v>
      </c>
      <c r="I53" s="5" t="s">
        <v>1552</v>
      </c>
      <c r="J53" s="5" t="s">
        <v>354</v>
      </c>
      <c r="K53" s="106" t="s">
        <v>397</v>
      </c>
      <c r="L53" s="5" t="str">
        <f t="shared" si="1"/>
        <v>GOOD</v>
      </c>
      <c r="M53" s="5" t="s">
        <v>350</v>
      </c>
      <c r="N53" s="5" t="str">
        <f t="shared" si="2"/>
        <v>B5B6</v>
      </c>
      <c r="O53" s="5" t="s">
        <v>360</v>
      </c>
      <c r="P53" t="s">
        <v>395</v>
      </c>
    </row>
    <row r="54" spans="1:16" ht="48">
      <c r="A54" s="24">
        <v>20220040200050</v>
      </c>
      <c r="B54" s="25">
        <v>1.2</v>
      </c>
      <c r="C54" s="24" t="s">
        <v>194</v>
      </c>
      <c r="D54" s="102">
        <v>38034</v>
      </c>
      <c r="E54" s="103" t="s">
        <v>1161</v>
      </c>
      <c r="F54" s="5" t="s">
        <v>204</v>
      </c>
      <c r="G54" s="5" t="s">
        <v>1161</v>
      </c>
      <c r="H54" s="104" t="s">
        <v>1540</v>
      </c>
      <c r="I54" s="5" t="s">
        <v>1568</v>
      </c>
      <c r="J54" s="5" t="s">
        <v>607</v>
      </c>
      <c r="K54" s="106" t="s">
        <v>395</v>
      </c>
      <c r="L54" s="5" t="str">
        <f t="shared" si="1"/>
        <v>GOOD</v>
      </c>
      <c r="M54" s="5" t="s">
        <v>350</v>
      </c>
      <c r="N54" s="5" t="str">
        <f t="shared" si="2"/>
        <v>B5B6</v>
      </c>
      <c r="O54" s="5" t="s">
        <v>360</v>
      </c>
      <c r="P54" t="s">
        <v>401</v>
      </c>
    </row>
    <row r="55" spans="1:16" ht="48">
      <c r="A55" s="24">
        <v>20220040200051</v>
      </c>
      <c r="B55" s="25">
        <v>1.2</v>
      </c>
      <c r="C55" s="24" t="s">
        <v>194</v>
      </c>
      <c r="D55" s="102">
        <v>37708</v>
      </c>
      <c r="E55" s="103" t="s">
        <v>1161</v>
      </c>
      <c r="F55" s="5" t="s">
        <v>365</v>
      </c>
      <c r="G55" s="5" t="s">
        <v>1161</v>
      </c>
      <c r="H55" s="104" t="s">
        <v>440</v>
      </c>
      <c r="I55" s="5" t="s">
        <v>1498</v>
      </c>
      <c r="J55" s="5" t="s">
        <v>354</v>
      </c>
      <c r="K55" s="106" t="s">
        <v>397</v>
      </c>
      <c r="L55" s="5" t="str">
        <f t="shared" si="1"/>
        <v>GOOD</v>
      </c>
      <c r="M55" s="5" t="s">
        <v>350</v>
      </c>
      <c r="N55" s="5" t="str">
        <f t="shared" si="2"/>
        <v>B5B6</v>
      </c>
      <c r="O55" s="5" t="s">
        <v>360</v>
      </c>
      <c r="P55" t="s">
        <v>426</v>
      </c>
    </row>
    <row r="56" spans="1:16" ht="24">
      <c r="A56" s="24">
        <v>20220040200052</v>
      </c>
      <c r="B56" s="25">
        <v>1.1</v>
      </c>
      <c r="C56" s="24" t="s">
        <v>356</v>
      </c>
      <c r="D56" s="102">
        <v>37848</v>
      </c>
      <c r="E56" s="103" t="s">
        <v>1161</v>
      </c>
      <c r="F56" s="5" t="s">
        <v>348</v>
      </c>
      <c r="G56" s="5" t="s">
        <v>1161</v>
      </c>
      <c r="H56" s="104" t="s">
        <v>485</v>
      </c>
      <c r="I56" s="5" t="s">
        <v>1499</v>
      </c>
      <c r="J56" s="5" t="s">
        <v>607</v>
      </c>
      <c r="K56" s="106" t="s">
        <v>607</v>
      </c>
      <c r="L56" s="5" t="str">
        <f t="shared" si="1"/>
        <v>GOOD</v>
      </c>
      <c r="M56" s="5" t="s">
        <v>350</v>
      </c>
      <c r="N56" s="5" t="str">
        <f t="shared" si="2"/>
        <v>ANY</v>
      </c>
      <c r="O56" s="5" t="s">
        <v>362</v>
      </c>
      <c r="P56" t="s">
        <v>428</v>
      </c>
    </row>
    <row r="57" spans="1:16" ht="24">
      <c r="A57" s="24">
        <v>20220040200053</v>
      </c>
      <c r="B57" s="25">
        <v>1.1</v>
      </c>
      <c r="C57" s="24" t="s">
        <v>187</v>
      </c>
      <c r="D57" s="102">
        <v>37719</v>
      </c>
      <c r="E57" s="103" t="s">
        <v>1161</v>
      </c>
      <c r="F57" s="5" t="s">
        <v>348</v>
      </c>
      <c r="G57" s="5" t="s">
        <v>1161</v>
      </c>
      <c r="H57" s="104" t="s">
        <v>1540</v>
      </c>
      <c r="I57" s="5" t="s">
        <v>1565</v>
      </c>
      <c r="J57" s="5" t="s">
        <v>354</v>
      </c>
      <c r="K57" s="106" t="s">
        <v>429</v>
      </c>
      <c r="L57" s="5" t="str">
        <f t="shared" si="1"/>
        <v>GOOD</v>
      </c>
      <c r="M57" s="5" t="s">
        <v>350</v>
      </c>
      <c r="N57" s="5" t="str">
        <f t="shared" si="2"/>
        <v>ANY</v>
      </c>
      <c r="O57" s="5" t="s">
        <v>362</v>
      </c>
      <c r="P57" t="s">
        <v>430</v>
      </c>
    </row>
    <row r="58" spans="1:16" ht="36">
      <c r="A58" s="24">
        <v>20220040200054</v>
      </c>
      <c r="B58" s="113">
        <v>1.2</v>
      </c>
      <c r="C58" s="24" t="s">
        <v>358</v>
      </c>
      <c r="D58" s="102">
        <v>37901</v>
      </c>
      <c r="E58" s="103" t="s">
        <v>1161</v>
      </c>
      <c r="F58" s="5" t="s">
        <v>348</v>
      </c>
      <c r="G58" s="5" t="s">
        <v>1161</v>
      </c>
      <c r="H58" s="104" t="s">
        <v>485</v>
      </c>
      <c r="I58" s="5" t="s">
        <v>1500</v>
      </c>
      <c r="J58" s="5" t="s">
        <v>205</v>
      </c>
      <c r="K58" s="106" t="s">
        <v>427</v>
      </c>
      <c r="L58" s="5" t="str">
        <f t="shared" si="1"/>
        <v>GOOD</v>
      </c>
      <c r="M58" s="5" t="s">
        <v>350</v>
      </c>
      <c r="N58" s="5" t="str">
        <f t="shared" si="2"/>
        <v>B5B6</v>
      </c>
      <c r="O58" s="5" t="s">
        <v>184</v>
      </c>
      <c r="P58" t="s">
        <v>431</v>
      </c>
    </row>
    <row r="59" spans="1:16" ht="144">
      <c r="A59" s="24">
        <v>20220040200055</v>
      </c>
      <c r="B59" s="25">
        <v>1.1</v>
      </c>
      <c r="C59" s="24" t="s">
        <v>190</v>
      </c>
      <c r="D59" s="102">
        <v>38181</v>
      </c>
      <c r="E59" s="103" t="s">
        <v>1161</v>
      </c>
      <c r="F59" s="5" t="s">
        <v>206</v>
      </c>
      <c r="G59" s="5" t="s">
        <v>1161</v>
      </c>
      <c r="H59" s="104" t="s">
        <v>1540</v>
      </c>
      <c r="I59" s="24" t="s">
        <v>1501</v>
      </c>
      <c r="J59" s="5" t="s">
        <v>607</v>
      </c>
      <c r="K59" s="106" t="s">
        <v>395</v>
      </c>
      <c r="L59" s="5" t="str">
        <f t="shared" si="1"/>
        <v>GOOD</v>
      </c>
      <c r="M59" s="5" t="s">
        <v>350</v>
      </c>
      <c r="N59" s="5" t="str">
        <f t="shared" si="2"/>
        <v>ANY</v>
      </c>
      <c r="O59" s="5" t="s">
        <v>362</v>
      </c>
      <c r="P59" t="s">
        <v>395</v>
      </c>
    </row>
    <row r="60" spans="1:16" ht="33.75">
      <c r="A60" s="24">
        <v>20220040200056</v>
      </c>
      <c r="B60" s="111">
        <v>1.1</v>
      </c>
      <c r="C60" s="24" t="s">
        <v>194</v>
      </c>
      <c r="D60" s="102">
        <v>37859</v>
      </c>
      <c r="E60" s="103" t="s">
        <v>1161</v>
      </c>
      <c r="F60" s="5" t="s">
        <v>348</v>
      </c>
      <c r="G60" s="5" t="s">
        <v>1161</v>
      </c>
      <c r="H60" s="104" t="s">
        <v>1540</v>
      </c>
      <c r="I60" s="5" t="s">
        <v>1502</v>
      </c>
      <c r="J60" s="5" t="s">
        <v>354</v>
      </c>
      <c r="K60" s="106" t="s">
        <v>432</v>
      </c>
      <c r="L60" s="5" t="str">
        <f t="shared" si="1"/>
        <v>GOOD</v>
      </c>
      <c r="M60" s="5" t="s">
        <v>350</v>
      </c>
      <c r="N60" s="5" t="str">
        <f t="shared" si="2"/>
        <v>ANY</v>
      </c>
      <c r="O60" s="5" t="s">
        <v>362</v>
      </c>
      <c r="P60" t="s">
        <v>607</v>
      </c>
    </row>
    <row r="61" spans="1:16" ht="120">
      <c r="A61" s="24">
        <v>20220040200057</v>
      </c>
      <c r="B61" s="25">
        <v>1.1</v>
      </c>
      <c r="C61" s="24" t="s">
        <v>182</v>
      </c>
      <c r="D61" s="102">
        <v>37763</v>
      </c>
      <c r="E61" s="103" t="s">
        <v>1161</v>
      </c>
      <c r="F61" s="5" t="s">
        <v>349</v>
      </c>
      <c r="G61" s="5" t="s">
        <v>1161</v>
      </c>
      <c r="H61" s="104" t="s">
        <v>485</v>
      </c>
      <c r="I61" s="5" t="s">
        <v>1503</v>
      </c>
      <c r="J61" s="5" t="s">
        <v>354</v>
      </c>
      <c r="K61" s="106" t="s">
        <v>399</v>
      </c>
      <c r="L61" s="5" t="str">
        <f t="shared" si="1"/>
        <v>GOOD</v>
      </c>
      <c r="M61" s="5" t="s">
        <v>350</v>
      </c>
      <c r="N61" s="5" t="str">
        <f t="shared" si="2"/>
        <v>ANY</v>
      </c>
      <c r="O61" s="5" t="s">
        <v>362</v>
      </c>
      <c r="P61" t="s">
        <v>608</v>
      </c>
    </row>
    <row r="62" spans="1:16" ht="78">
      <c r="A62" s="24">
        <v>20220040200058</v>
      </c>
      <c r="B62" s="111">
        <v>1.2</v>
      </c>
      <c r="C62" s="24" t="s">
        <v>190</v>
      </c>
      <c r="D62" s="102">
        <v>37896</v>
      </c>
      <c r="E62" s="103" t="s">
        <v>1161</v>
      </c>
      <c r="F62" s="5" t="s">
        <v>365</v>
      </c>
      <c r="G62" s="5" t="s">
        <v>1161</v>
      </c>
      <c r="H62" s="104" t="s">
        <v>1540</v>
      </c>
      <c r="I62" s="122" t="s">
        <v>1504</v>
      </c>
      <c r="J62" s="5" t="s">
        <v>607</v>
      </c>
      <c r="K62" s="106" t="s">
        <v>395</v>
      </c>
      <c r="L62" s="5" t="str">
        <f t="shared" si="1"/>
        <v>GOOD</v>
      </c>
      <c r="M62" s="5" t="s">
        <v>350</v>
      </c>
      <c r="N62" s="5" t="str">
        <f t="shared" si="2"/>
        <v>B5B6</v>
      </c>
      <c r="O62" s="5" t="s">
        <v>200</v>
      </c>
      <c r="P62" t="s">
        <v>395</v>
      </c>
    </row>
    <row r="63" spans="1:16" ht="24">
      <c r="A63" s="24">
        <v>20220040200059</v>
      </c>
      <c r="B63" s="25">
        <v>1.2</v>
      </c>
      <c r="C63" s="24" t="s">
        <v>186</v>
      </c>
      <c r="D63" s="102">
        <v>37881</v>
      </c>
      <c r="E63" s="103" t="s">
        <v>1161</v>
      </c>
      <c r="F63" s="5" t="s">
        <v>348</v>
      </c>
      <c r="G63" s="5" t="s">
        <v>1161</v>
      </c>
      <c r="H63" s="104" t="s">
        <v>1540</v>
      </c>
      <c r="I63" s="5" t="s">
        <v>1505</v>
      </c>
      <c r="J63" s="5" t="s">
        <v>607</v>
      </c>
      <c r="K63" s="106" t="s">
        <v>395</v>
      </c>
      <c r="L63" s="5" t="str">
        <f t="shared" si="1"/>
        <v>GOOD</v>
      </c>
      <c r="M63" s="5" t="s">
        <v>350</v>
      </c>
      <c r="N63" s="5" t="str">
        <f t="shared" si="2"/>
        <v>B5B6</v>
      </c>
      <c r="O63" s="5" t="s">
        <v>184</v>
      </c>
      <c r="P63" t="s">
        <v>395</v>
      </c>
    </row>
    <row r="64" spans="1:16" ht="60">
      <c r="A64" s="24">
        <v>20220040200060</v>
      </c>
      <c r="B64" s="25">
        <v>2.2</v>
      </c>
      <c r="C64" s="24" t="s">
        <v>356</v>
      </c>
      <c r="D64" s="102">
        <v>37845</v>
      </c>
      <c r="E64" s="103" t="s">
        <v>1161</v>
      </c>
      <c r="F64" s="5" t="s">
        <v>207</v>
      </c>
      <c r="G64" s="5" t="s">
        <v>1161</v>
      </c>
      <c r="H64" s="104" t="s">
        <v>1540</v>
      </c>
      <c r="I64" s="5" t="s">
        <v>1506</v>
      </c>
      <c r="J64" s="5" t="s">
        <v>205</v>
      </c>
      <c r="K64" s="107" t="s">
        <v>609</v>
      </c>
      <c r="L64" s="5" t="str">
        <f t="shared" si="1"/>
        <v>PASS</v>
      </c>
      <c r="M64" s="5" t="s">
        <v>350</v>
      </c>
      <c r="N64" s="5" t="str">
        <f t="shared" si="2"/>
        <v>B5B6</v>
      </c>
      <c r="O64" s="5" t="s">
        <v>355</v>
      </c>
      <c r="P64" t="s">
        <v>395</v>
      </c>
    </row>
    <row r="65" spans="1:16" ht="24">
      <c r="A65" s="24">
        <v>20220040200061</v>
      </c>
      <c r="B65" s="25">
        <v>1.2</v>
      </c>
      <c r="C65" s="24" t="s">
        <v>186</v>
      </c>
      <c r="D65" s="102">
        <v>37708</v>
      </c>
      <c r="E65" s="103" t="s">
        <v>1161</v>
      </c>
      <c r="F65" s="5" t="s">
        <v>365</v>
      </c>
      <c r="G65" s="5" t="s">
        <v>1161</v>
      </c>
      <c r="H65" s="104" t="s">
        <v>1540</v>
      </c>
      <c r="I65" s="5" t="s">
        <v>1552</v>
      </c>
      <c r="J65" s="5" t="s">
        <v>354</v>
      </c>
      <c r="K65" s="106" t="s">
        <v>407</v>
      </c>
      <c r="L65" s="5" t="str">
        <f t="shared" si="1"/>
        <v>GOOD</v>
      </c>
      <c r="M65" s="5" t="s">
        <v>350</v>
      </c>
      <c r="N65" s="5" t="str">
        <f t="shared" si="2"/>
        <v>B5B6</v>
      </c>
      <c r="O65" s="5" t="s">
        <v>360</v>
      </c>
      <c r="P65" t="s">
        <v>395</v>
      </c>
    </row>
    <row r="66" spans="1:16" ht="24">
      <c r="A66" s="24">
        <v>20220040200062</v>
      </c>
      <c r="B66" s="25">
        <v>3.6</v>
      </c>
      <c r="C66" s="24" t="s">
        <v>319</v>
      </c>
      <c r="D66" s="102">
        <v>37733</v>
      </c>
      <c r="E66" s="103" t="s">
        <v>1161</v>
      </c>
      <c r="F66" s="5" t="s">
        <v>348</v>
      </c>
      <c r="G66" s="5" t="s">
        <v>1161</v>
      </c>
      <c r="H66" s="104" t="s">
        <v>1540</v>
      </c>
      <c r="I66" s="5" t="s">
        <v>1507</v>
      </c>
      <c r="J66" s="5" t="s">
        <v>354</v>
      </c>
      <c r="K66" s="106" t="s">
        <v>407</v>
      </c>
      <c r="L66" s="5" t="str">
        <f t="shared" si="1"/>
        <v>SPARE</v>
      </c>
      <c r="M66" s="5" t="s">
        <v>304</v>
      </c>
      <c r="N66" s="5" t="str">
        <f t="shared" si="2"/>
        <v>B5B6</v>
      </c>
      <c r="O66" s="5" t="s">
        <v>208</v>
      </c>
      <c r="P66" t="s">
        <v>129</v>
      </c>
    </row>
    <row r="67" spans="1:16" ht="36">
      <c r="A67" s="24">
        <v>20220040200063</v>
      </c>
      <c r="B67" s="111">
        <v>1.2</v>
      </c>
      <c r="C67" s="24" t="s">
        <v>186</v>
      </c>
      <c r="D67" s="102">
        <v>37723</v>
      </c>
      <c r="E67" s="103" t="s">
        <v>1161</v>
      </c>
      <c r="F67" s="5" t="s">
        <v>365</v>
      </c>
      <c r="G67" s="5" t="s">
        <v>1161</v>
      </c>
      <c r="H67" s="104" t="s">
        <v>197</v>
      </c>
      <c r="I67" s="5" t="s">
        <v>1390</v>
      </c>
      <c r="J67" s="5" t="s">
        <v>354</v>
      </c>
      <c r="K67" s="106" t="s">
        <v>407</v>
      </c>
      <c r="L67" s="5" t="str">
        <f t="shared" si="1"/>
        <v>GOOD</v>
      </c>
      <c r="M67" s="5" t="s">
        <v>350</v>
      </c>
      <c r="N67" s="5" t="str">
        <f t="shared" si="2"/>
        <v>B5B6</v>
      </c>
      <c r="O67" s="5" t="s">
        <v>360</v>
      </c>
      <c r="P67" t="s">
        <v>610</v>
      </c>
    </row>
    <row r="68" spans="1:16" ht="36">
      <c r="A68" s="24">
        <v>20220040200064</v>
      </c>
      <c r="B68" s="25">
        <v>1.1</v>
      </c>
      <c r="C68" s="24" t="s">
        <v>187</v>
      </c>
      <c r="D68" s="102" t="s">
        <v>209</v>
      </c>
      <c r="E68" s="103" t="s">
        <v>1161</v>
      </c>
      <c r="F68" s="5" t="s">
        <v>348</v>
      </c>
      <c r="G68" s="5" t="s">
        <v>1161</v>
      </c>
      <c r="H68" s="104" t="s">
        <v>1540</v>
      </c>
      <c r="I68" s="121" t="s">
        <v>1391</v>
      </c>
      <c r="J68" s="5" t="s">
        <v>607</v>
      </c>
      <c r="K68" s="106" t="s">
        <v>395</v>
      </c>
      <c r="L68" s="5" t="str">
        <f t="shared" si="1"/>
        <v>GOOD</v>
      </c>
      <c r="M68" s="5" t="s">
        <v>350</v>
      </c>
      <c r="N68" s="5" t="str">
        <f t="shared" si="2"/>
        <v>ANY</v>
      </c>
      <c r="O68" s="5" t="s">
        <v>362</v>
      </c>
      <c r="P68" t="s">
        <v>611</v>
      </c>
    </row>
    <row r="69" spans="1:16" ht="48">
      <c r="A69" s="24">
        <v>20220040200065</v>
      </c>
      <c r="B69" s="25">
        <v>1.1</v>
      </c>
      <c r="C69" s="24" t="s">
        <v>193</v>
      </c>
      <c r="D69" s="102">
        <v>37733</v>
      </c>
      <c r="E69" s="103" t="s">
        <v>1161</v>
      </c>
      <c r="F69" s="5" t="s">
        <v>349</v>
      </c>
      <c r="G69" s="5" t="s">
        <v>1161</v>
      </c>
      <c r="H69" s="104" t="s">
        <v>440</v>
      </c>
      <c r="I69" s="5" t="s">
        <v>1392</v>
      </c>
      <c r="J69" s="5" t="s">
        <v>354</v>
      </c>
      <c r="K69" s="106" t="s">
        <v>397</v>
      </c>
      <c r="L69" s="5" t="str">
        <f t="shared" si="1"/>
        <v>GOOD</v>
      </c>
      <c r="M69" s="5" t="s">
        <v>350</v>
      </c>
      <c r="N69" s="5" t="str">
        <f t="shared" si="2"/>
        <v>ANY</v>
      </c>
      <c r="O69" s="5" t="s">
        <v>362</v>
      </c>
      <c r="P69" t="s">
        <v>612</v>
      </c>
    </row>
    <row r="70" spans="1:16" ht="24">
      <c r="A70" s="24">
        <v>20220040200066</v>
      </c>
      <c r="B70" s="25">
        <v>1.2</v>
      </c>
      <c r="C70" s="24" t="s">
        <v>186</v>
      </c>
      <c r="D70" s="102">
        <v>37835</v>
      </c>
      <c r="E70" s="103" t="s">
        <v>1161</v>
      </c>
      <c r="F70" s="5" t="s">
        <v>210</v>
      </c>
      <c r="G70" s="5" t="s">
        <v>1161</v>
      </c>
      <c r="H70" s="104" t="s">
        <v>1540</v>
      </c>
      <c r="I70" s="5" t="s">
        <v>1393</v>
      </c>
      <c r="J70" s="5" t="s">
        <v>607</v>
      </c>
      <c r="K70" s="106" t="s">
        <v>395</v>
      </c>
      <c r="L70" s="5" t="str">
        <f t="shared" si="1"/>
        <v>GOOD</v>
      </c>
      <c r="M70" s="5" t="s">
        <v>350</v>
      </c>
      <c r="N70" s="5" t="str">
        <f t="shared" si="2"/>
        <v>B5B6</v>
      </c>
      <c r="O70" s="5" t="s">
        <v>360</v>
      </c>
      <c r="P70" t="s">
        <v>395</v>
      </c>
    </row>
    <row r="71" spans="1:16" ht="24">
      <c r="A71" s="24">
        <v>20220040200067</v>
      </c>
      <c r="B71" s="25">
        <v>1.1</v>
      </c>
      <c r="C71" s="24" t="s">
        <v>193</v>
      </c>
      <c r="D71" s="102">
        <v>37835</v>
      </c>
      <c r="E71" s="103" t="s">
        <v>1161</v>
      </c>
      <c r="F71" s="5" t="s">
        <v>349</v>
      </c>
      <c r="G71" s="5" t="s">
        <v>1161</v>
      </c>
      <c r="H71" s="104" t="s">
        <v>1540</v>
      </c>
      <c r="I71" s="5" t="s">
        <v>1394</v>
      </c>
      <c r="J71" s="5" t="s">
        <v>205</v>
      </c>
      <c r="K71" s="107" t="s">
        <v>613</v>
      </c>
      <c r="L71" s="5" t="str">
        <f t="shared" si="1"/>
        <v>GOOD</v>
      </c>
      <c r="M71" s="5" t="s">
        <v>350</v>
      </c>
      <c r="N71" s="5" t="str">
        <f t="shared" si="2"/>
        <v>ANY</v>
      </c>
      <c r="O71" s="5" t="s">
        <v>362</v>
      </c>
      <c r="P71" t="s">
        <v>614</v>
      </c>
    </row>
    <row r="72" spans="1:16" ht="24">
      <c r="A72" s="24">
        <v>20220040200068</v>
      </c>
      <c r="B72" s="25">
        <v>1.2</v>
      </c>
      <c r="C72" s="24" t="s">
        <v>186</v>
      </c>
      <c r="D72" s="102">
        <v>37866</v>
      </c>
      <c r="E72" s="103" t="s">
        <v>1161</v>
      </c>
      <c r="F72" s="5" t="s">
        <v>349</v>
      </c>
      <c r="G72" s="5" t="s">
        <v>1161</v>
      </c>
      <c r="H72" s="104" t="s">
        <v>485</v>
      </c>
      <c r="I72" s="5" t="s">
        <v>1395</v>
      </c>
      <c r="J72" s="5" t="s">
        <v>607</v>
      </c>
      <c r="K72" s="106" t="s">
        <v>395</v>
      </c>
      <c r="L72" s="5" t="str">
        <f t="shared" si="1"/>
        <v>GOOD</v>
      </c>
      <c r="M72" s="5" t="s">
        <v>350</v>
      </c>
      <c r="N72" s="5" t="str">
        <f t="shared" si="2"/>
        <v>B5B6</v>
      </c>
      <c r="O72" s="5" t="s">
        <v>184</v>
      </c>
      <c r="P72" t="s">
        <v>615</v>
      </c>
    </row>
    <row r="73" spans="1:16" ht="24">
      <c r="A73" s="24">
        <v>20220040200069</v>
      </c>
      <c r="B73" s="25">
        <v>1.1</v>
      </c>
      <c r="C73" s="24" t="s">
        <v>186</v>
      </c>
      <c r="D73" s="102">
        <v>37732</v>
      </c>
      <c r="E73" s="103" t="s">
        <v>1161</v>
      </c>
      <c r="F73" s="5" t="s">
        <v>349</v>
      </c>
      <c r="G73" s="5" t="s">
        <v>1161</v>
      </c>
      <c r="H73" s="104" t="s">
        <v>1540</v>
      </c>
      <c r="I73" s="5" t="s">
        <v>1552</v>
      </c>
      <c r="J73" s="5" t="s">
        <v>354</v>
      </c>
      <c r="K73" s="106" t="s">
        <v>407</v>
      </c>
      <c r="L73" s="5" t="str">
        <f t="shared" si="1"/>
        <v>GOOD</v>
      </c>
      <c r="M73" s="5" t="s">
        <v>350</v>
      </c>
      <c r="N73" s="5" t="str">
        <f t="shared" si="2"/>
        <v>ANY</v>
      </c>
      <c r="O73" s="5" t="s">
        <v>362</v>
      </c>
      <c r="P73" t="s">
        <v>395</v>
      </c>
    </row>
    <row r="74" spans="1:16" ht="60">
      <c r="A74" s="24">
        <v>20220040200070</v>
      </c>
      <c r="B74" s="25">
        <v>1.1</v>
      </c>
      <c r="C74" s="24" t="s">
        <v>186</v>
      </c>
      <c r="D74" s="102">
        <v>37736</v>
      </c>
      <c r="E74" s="103" t="s">
        <v>1161</v>
      </c>
      <c r="F74" s="5" t="s">
        <v>348</v>
      </c>
      <c r="G74" s="5" t="s">
        <v>1161</v>
      </c>
      <c r="H74" s="104" t="s">
        <v>440</v>
      </c>
      <c r="I74" s="5" t="s">
        <v>1396</v>
      </c>
      <c r="J74" s="5" t="s">
        <v>354</v>
      </c>
      <c r="K74" s="106" t="s">
        <v>399</v>
      </c>
      <c r="L74" s="5" t="str">
        <f t="shared" si="1"/>
        <v>GOOD</v>
      </c>
      <c r="M74" s="5" t="s">
        <v>350</v>
      </c>
      <c r="N74" s="5" t="str">
        <f t="shared" si="2"/>
        <v>ANY</v>
      </c>
      <c r="O74" s="5" t="s">
        <v>362</v>
      </c>
      <c r="P74" t="s">
        <v>395</v>
      </c>
    </row>
    <row r="75" spans="1:16" ht="24">
      <c r="A75" s="24">
        <v>20220040200071</v>
      </c>
      <c r="B75" s="111">
        <v>2.1</v>
      </c>
      <c r="C75" s="24" t="s">
        <v>186</v>
      </c>
      <c r="D75" s="102">
        <v>37739</v>
      </c>
      <c r="E75" s="103" t="s">
        <v>1161</v>
      </c>
      <c r="F75" s="5" t="s">
        <v>348</v>
      </c>
      <c r="G75" s="5" t="s">
        <v>1161</v>
      </c>
      <c r="H75" s="104" t="s">
        <v>1540</v>
      </c>
      <c r="I75" s="5" t="s">
        <v>1552</v>
      </c>
      <c r="J75" s="5" t="s">
        <v>354</v>
      </c>
      <c r="K75" s="106" t="s">
        <v>407</v>
      </c>
      <c r="L75" s="5" t="str">
        <f t="shared" si="1"/>
        <v>PASS</v>
      </c>
      <c r="M75" s="5" t="s">
        <v>350</v>
      </c>
      <c r="N75" s="5" t="str">
        <f t="shared" si="2"/>
        <v>ANY</v>
      </c>
      <c r="O75" s="5" t="s">
        <v>362</v>
      </c>
      <c r="P75" t="s">
        <v>395</v>
      </c>
    </row>
    <row r="76" spans="1:16" ht="36">
      <c r="A76" s="24">
        <v>20220040200072</v>
      </c>
      <c r="B76" s="25">
        <v>1.1</v>
      </c>
      <c r="C76" s="24" t="s">
        <v>193</v>
      </c>
      <c r="D76" s="102">
        <v>37743</v>
      </c>
      <c r="E76" s="103" t="s">
        <v>1161</v>
      </c>
      <c r="F76" s="5" t="s">
        <v>349</v>
      </c>
      <c r="G76" s="5" t="s">
        <v>1161</v>
      </c>
      <c r="H76" s="104" t="s">
        <v>1540</v>
      </c>
      <c r="I76" s="5" t="s">
        <v>1397</v>
      </c>
      <c r="J76" s="5" t="s">
        <v>607</v>
      </c>
      <c r="K76" s="106" t="s">
        <v>395</v>
      </c>
      <c r="L76" s="5" t="str">
        <f t="shared" si="1"/>
        <v>GOOD</v>
      </c>
      <c r="M76" s="5" t="s">
        <v>350</v>
      </c>
      <c r="N76" s="5" t="str">
        <f t="shared" si="2"/>
        <v>ANY</v>
      </c>
      <c r="O76" s="5" t="s">
        <v>362</v>
      </c>
      <c r="P76" t="s">
        <v>616</v>
      </c>
    </row>
    <row r="77" spans="1:16" ht="24">
      <c r="A77" s="24">
        <v>20220040200073</v>
      </c>
      <c r="B77" s="25">
        <v>2.1</v>
      </c>
      <c r="C77" s="24" t="s">
        <v>182</v>
      </c>
      <c r="D77" s="102">
        <v>37805</v>
      </c>
      <c r="E77" s="103" t="s">
        <v>1161</v>
      </c>
      <c r="F77" s="5" t="s">
        <v>348</v>
      </c>
      <c r="G77" s="5" t="s">
        <v>1161</v>
      </c>
      <c r="H77" s="104" t="s">
        <v>1540</v>
      </c>
      <c r="I77" s="5" t="s">
        <v>1552</v>
      </c>
      <c r="J77" s="5" t="s">
        <v>607</v>
      </c>
      <c r="K77" s="106" t="s">
        <v>395</v>
      </c>
      <c r="L77" s="5" t="str">
        <f aca="true" t="shared" si="3" ref="L77:L140">IF(OR(B77=1.1,B77=1.2,B77=1.25),"GOOD",IF(OR(B77=2.1,B77=2.2,B77=2.25),"PASS",IF(OR(B77=3.3,B77=3.4,B77=3.45),"PASS2",IF(OR(B77=3.5,B77=3.6,B77=3.65),"SPARE",IF(OR(B77=4.1,B77=4.2),"FAIL","")))))</f>
        <v>PASS</v>
      </c>
      <c r="M77" s="5" t="s">
        <v>350</v>
      </c>
      <c r="N77" s="5" t="str">
        <f aca="true" t="shared" si="4" ref="N77:N140">IF(OR(B77=1.1,B77=2.1,B77=3.3,B77=3.5),"ANY",IF(OR(B77=1.2,B77=2.2,B77=3.4,B77=3.6),"B5B6",IF(OR(B77=1.25,B77=2.25,B77=3.45,B77=3.65),"B6","")))</f>
        <v>ANY</v>
      </c>
      <c r="O77" s="5" t="s">
        <v>362</v>
      </c>
      <c r="P77" t="s">
        <v>395</v>
      </c>
    </row>
    <row r="78" spans="1:16" ht="36">
      <c r="A78" s="24">
        <v>20220040200074</v>
      </c>
      <c r="B78" s="111">
        <v>1.1</v>
      </c>
      <c r="C78" s="24" t="s">
        <v>193</v>
      </c>
      <c r="D78" s="102">
        <v>37769</v>
      </c>
      <c r="E78" s="103" t="s">
        <v>1161</v>
      </c>
      <c r="F78" s="5" t="s">
        <v>348</v>
      </c>
      <c r="G78" s="5" t="s">
        <v>1161</v>
      </c>
      <c r="H78" s="104" t="s">
        <v>1540</v>
      </c>
      <c r="I78" s="5" t="s">
        <v>1398</v>
      </c>
      <c r="J78" s="5" t="s">
        <v>354</v>
      </c>
      <c r="K78" s="106" t="s">
        <v>402</v>
      </c>
      <c r="L78" s="5" t="str">
        <f t="shared" si="3"/>
        <v>GOOD</v>
      </c>
      <c r="M78" s="5" t="s">
        <v>350</v>
      </c>
      <c r="N78" s="5" t="str">
        <f t="shared" si="4"/>
        <v>ANY</v>
      </c>
      <c r="O78" s="5" t="s">
        <v>362</v>
      </c>
      <c r="P78" t="s">
        <v>617</v>
      </c>
    </row>
    <row r="79" spans="1:16" ht="24">
      <c r="A79" s="24">
        <v>20220040200075</v>
      </c>
      <c r="B79" s="113">
        <v>2.1</v>
      </c>
      <c r="C79" s="24" t="s">
        <v>358</v>
      </c>
      <c r="D79" s="102">
        <v>37769</v>
      </c>
      <c r="E79" s="103" t="s">
        <v>1161</v>
      </c>
      <c r="F79" s="5" t="s">
        <v>349</v>
      </c>
      <c r="G79" s="5" t="s">
        <v>1161</v>
      </c>
      <c r="H79" s="104" t="s">
        <v>1540</v>
      </c>
      <c r="I79" s="5" t="s">
        <v>1399</v>
      </c>
      <c r="J79" s="5" t="s">
        <v>354</v>
      </c>
      <c r="K79" s="106" t="s">
        <v>407</v>
      </c>
      <c r="L79" s="5" t="str">
        <f t="shared" si="3"/>
        <v>PASS</v>
      </c>
      <c r="M79" s="5" t="s">
        <v>350</v>
      </c>
      <c r="N79" s="5" t="str">
        <f t="shared" si="4"/>
        <v>ANY</v>
      </c>
      <c r="O79" s="5" t="s">
        <v>362</v>
      </c>
      <c r="P79" t="s">
        <v>395</v>
      </c>
    </row>
    <row r="80" spans="1:16" ht="36">
      <c r="A80" s="24">
        <v>20220040200076</v>
      </c>
      <c r="B80" s="25">
        <v>3.6</v>
      </c>
      <c r="C80" s="24" t="s">
        <v>319</v>
      </c>
      <c r="D80" s="102">
        <v>37771</v>
      </c>
      <c r="E80" s="103" t="s">
        <v>1165</v>
      </c>
      <c r="F80" s="5" t="s">
        <v>211</v>
      </c>
      <c r="G80" s="5" t="s">
        <v>1161</v>
      </c>
      <c r="H80" s="104" t="s">
        <v>1540</v>
      </c>
      <c r="I80" s="5" t="s">
        <v>1400</v>
      </c>
      <c r="J80" s="5" t="s">
        <v>607</v>
      </c>
      <c r="K80" s="107" t="s">
        <v>395</v>
      </c>
      <c r="L80" s="5" t="str">
        <f t="shared" si="3"/>
        <v>SPARE</v>
      </c>
      <c r="M80" s="5" t="s">
        <v>305</v>
      </c>
      <c r="N80" s="5" t="str">
        <f t="shared" si="4"/>
        <v>B5B6</v>
      </c>
      <c r="O80" s="5" t="s">
        <v>212</v>
      </c>
      <c r="P80" t="s">
        <v>130</v>
      </c>
    </row>
    <row r="81" spans="1:16" ht="36">
      <c r="A81" s="24">
        <v>20220040200077</v>
      </c>
      <c r="B81" s="111">
        <v>1.2</v>
      </c>
      <c r="C81" s="24" t="s">
        <v>213</v>
      </c>
      <c r="D81" s="102">
        <v>37776</v>
      </c>
      <c r="E81" s="103" t="s">
        <v>1161</v>
      </c>
      <c r="F81" s="5" t="s">
        <v>214</v>
      </c>
      <c r="G81" s="5" t="s">
        <v>1161</v>
      </c>
      <c r="H81" s="104" t="s">
        <v>1540</v>
      </c>
      <c r="I81" s="5" t="s">
        <v>1401</v>
      </c>
      <c r="J81" s="5" t="s">
        <v>607</v>
      </c>
      <c r="K81" s="106" t="s">
        <v>395</v>
      </c>
      <c r="L81" s="5" t="str">
        <f t="shared" si="3"/>
        <v>GOOD</v>
      </c>
      <c r="M81" s="5" t="s">
        <v>350</v>
      </c>
      <c r="N81" s="5" t="str">
        <f t="shared" si="4"/>
        <v>B5B6</v>
      </c>
      <c r="O81" s="5" t="s">
        <v>355</v>
      </c>
      <c r="P81" t="s">
        <v>395</v>
      </c>
    </row>
    <row r="82" spans="1:16" ht="24">
      <c r="A82" s="24">
        <v>20220040200078</v>
      </c>
      <c r="B82" s="25">
        <v>2.1</v>
      </c>
      <c r="C82" s="24" t="s">
        <v>194</v>
      </c>
      <c r="D82" s="102">
        <v>37790</v>
      </c>
      <c r="E82" s="103" t="s">
        <v>1161</v>
      </c>
      <c r="F82" s="5" t="s">
        <v>348</v>
      </c>
      <c r="G82" s="5" t="s">
        <v>1161</v>
      </c>
      <c r="H82" s="104" t="s">
        <v>1540</v>
      </c>
      <c r="I82" s="5" t="s">
        <v>1402</v>
      </c>
      <c r="J82" s="5" t="s">
        <v>607</v>
      </c>
      <c r="K82" s="106" t="s">
        <v>395</v>
      </c>
      <c r="L82" s="5" t="str">
        <f t="shared" si="3"/>
        <v>PASS</v>
      </c>
      <c r="M82" s="5" t="s">
        <v>350</v>
      </c>
      <c r="N82" s="5" t="str">
        <f t="shared" si="4"/>
        <v>ANY</v>
      </c>
      <c r="O82" s="5" t="s">
        <v>362</v>
      </c>
      <c r="P82" t="s">
        <v>607</v>
      </c>
    </row>
    <row r="83" spans="1:16" ht="24">
      <c r="A83" s="24">
        <v>20220040200079</v>
      </c>
      <c r="B83" s="25">
        <v>1.2</v>
      </c>
      <c r="C83" s="24" t="s">
        <v>183</v>
      </c>
      <c r="D83" s="102">
        <v>37778</v>
      </c>
      <c r="E83" s="103" t="s">
        <v>1161</v>
      </c>
      <c r="F83" s="5" t="s">
        <v>32</v>
      </c>
      <c r="G83" s="5" t="s">
        <v>1161</v>
      </c>
      <c r="H83" s="104" t="s">
        <v>1540</v>
      </c>
      <c r="I83" s="5" t="s">
        <v>1403</v>
      </c>
      <c r="J83" s="5" t="s">
        <v>607</v>
      </c>
      <c r="K83" s="106" t="s">
        <v>395</v>
      </c>
      <c r="L83" s="5" t="str">
        <f t="shared" si="3"/>
        <v>GOOD</v>
      </c>
      <c r="M83" s="5" t="s">
        <v>350</v>
      </c>
      <c r="N83" s="5" t="str">
        <f t="shared" si="4"/>
        <v>B5B6</v>
      </c>
      <c r="O83" s="5" t="s">
        <v>360</v>
      </c>
      <c r="P83" t="s">
        <v>395</v>
      </c>
    </row>
    <row r="84" spans="1:16" ht="24">
      <c r="A84" s="24">
        <v>20220040200080</v>
      </c>
      <c r="B84" s="25">
        <v>1.1</v>
      </c>
      <c r="C84" s="24" t="s">
        <v>33</v>
      </c>
      <c r="D84" s="102">
        <v>37771</v>
      </c>
      <c r="E84" s="103" t="s">
        <v>1161</v>
      </c>
      <c r="F84" s="5" t="s">
        <v>349</v>
      </c>
      <c r="G84" s="5" t="s">
        <v>1161</v>
      </c>
      <c r="H84" s="104" t="s">
        <v>1540</v>
      </c>
      <c r="I84" s="5" t="s">
        <v>1404</v>
      </c>
      <c r="J84" s="5" t="s">
        <v>354</v>
      </c>
      <c r="K84" s="107" t="s">
        <v>618</v>
      </c>
      <c r="L84" s="5" t="str">
        <f t="shared" si="3"/>
        <v>GOOD</v>
      </c>
      <c r="M84" s="5" t="s">
        <v>350</v>
      </c>
      <c r="N84" s="5" t="str">
        <f t="shared" si="4"/>
        <v>ANY</v>
      </c>
      <c r="O84" s="5" t="s">
        <v>362</v>
      </c>
      <c r="P84" t="s">
        <v>619</v>
      </c>
    </row>
    <row r="85" spans="1:15" ht="24">
      <c r="A85" s="24">
        <v>20220040200081</v>
      </c>
      <c r="B85" s="25">
        <v>4.2</v>
      </c>
      <c r="C85" s="24" t="s">
        <v>352</v>
      </c>
      <c r="D85" s="102">
        <v>37788</v>
      </c>
      <c r="E85" s="103" t="s">
        <v>1166</v>
      </c>
      <c r="F85" s="5" t="s">
        <v>34</v>
      </c>
      <c r="G85" s="5" t="s">
        <v>403</v>
      </c>
      <c r="H85" s="104" t="s">
        <v>1540</v>
      </c>
      <c r="I85" s="5" t="s">
        <v>1470</v>
      </c>
      <c r="J85" s="5" t="s">
        <v>1540</v>
      </c>
      <c r="K85" s="106" t="s">
        <v>620</v>
      </c>
      <c r="L85" s="5" t="str">
        <f t="shared" si="3"/>
        <v>FAIL</v>
      </c>
      <c r="M85" s="5" t="s">
        <v>302</v>
      </c>
      <c r="N85" s="5">
        <f t="shared" si="4"/>
      </c>
      <c r="O85" s="5" t="s">
        <v>362</v>
      </c>
    </row>
    <row r="86" spans="1:16" ht="24">
      <c r="A86" s="24">
        <v>20220040200082</v>
      </c>
      <c r="B86" s="25">
        <v>1.1</v>
      </c>
      <c r="C86" s="24" t="s">
        <v>186</v>
      </c>
      <c r="D86" s="102">
        <v>37776</v>
      </c>
      <c r="E86" s="103" t="s">
        <v>1161</v>
      </c>
      <c r="F86" s="5" t="s">
        <v>348</v>
      </c>
      <c r="G86" s="5" t="s">
        <v>1161</v>
      </c>
      <c r="H86" s="104" t="s">
        <v>1540</v>
      </c>
      <c r="I86" s="5" t="s">
        <v>1405</v>
      </c>
      <c r="J86" s="5" t="s">
        <v>354</v>
      </c>
      <c r="K86" s="106" t="s">
        <v>395</v>
      </c>
      <c r="L86" s="5" t="str">
        <f t="shared" si="3"/>
        <v>GOOD</v>
      </c>
      <c r="M86" s="5" t="s">
        <v>350</v>
      </c>
      <c r="N86" s="5" t="str">
        <f t="shared" si="4"/>
        <v>ANY</v>
      </c>
      <c r="O86" s="5" t="s">
        <v>362</v>
      </c>
      <c r="P86" t="s">
        <v>395</v>
      </c>
    </row>
    <row r="87" spans="1:16" ht="36">
      <c r="A87" s="24">
        <v>20220040200083</v>
      </c>
      <c r="B87" s="113">
        <v>1.1</v>
      </c>
      <c r="C87" s="24" t="s">
        <v>358</v>
      </c>
      <c r="D87" s="102">
        <v>37782</v>
      </c>
      <c r="E87" s="103" t="s">
        <v>1161</v>
      </c>
      <c r="F87" s="5" t="s">
        <v>348</v>
      </c>
      <c r="G87" s="5" t="s">
        <v>1161</v>
      </c>
      <c r="H87" s="104" t="s">
        <v>1540</v>
      </c>
      <c r="I87" s="5" t="s">
        <v>1406</v>
      </c>
      <c r="J87" s="5" t="s">
        <v>205</v>
      </c>
      <c r="K87" s="106" t="s">
        <v>427</v>
      </c>
      <c r="L87" s="5" t="str">
        <f t="shared" si="3"/>
        <v>GOOD</v>
      </c>
      <c r="M87" s="5" t="s">
        <v>350</v>
      </c>
      <c r="N87" s="5" t="str">
        <f t="shared" si="4"/>
        <v>ANY</v>
      </c>
      <c r="O87" s="5" t="s">
        <v>362</v>
      </c>
      <c r="P87" t="s">
        <v>395</v>
      </c>
    </row>
    <row r="88" spans="1:16" ht="24">
      <c r="A88" s="24">
        <v>20220040200084</v>
      </c>
      <c r="B88" s="25">
        <v>2.2</v>
      </c>
      <c r="C88" s="24" t="s">
        <v>186</v>
      </c>
      <c r="D88" s="102">
        <v>37791</v>
      </c>
      <c r="E88" s="103" t="s">
        <v>1161</v>
      </c>
      <c r="F88" s="5" t="s">
        <v>365</v>
      </c>
      <c r="G88" s="5" t="s">
        <v>1161</v>
      </c>
      <c r="H88" s="104" t="s">
        <v>1540</v>
      </c>
      <c r="I88" s="5" t="s">
        <v>1407</v>
      </c>
      <c r="J88" s="5" t="s">
        <v>607</v>
      </c>
      <c r="K88" s="106" t="s">
        <v>395</v>
      </c>
      <c r="L88" s="5" t="str">
        <f t="shared" si="3"/>
        <v>PASS</v>
      </c>
      <c r="M88" s="5" t="s">
        <v>350</v>
      </c>
      <c r="N88" s="5" t="str">
        <f t="shared" si="4"/>
        <v>B5B6</v>
      </c>
      <c r="O88" s="5" t="s">
        <v>360</v>
      </c>
      <c r="P88" t="s">
        <v>395</v>
      </c>
    </row>
    <row r="89" spans="1:16" ht="48">
      <c r="A89" s="24">
        <v>20220040200085</v>
      </c>
      <c r="B89" s="25">
        <v>1.1</v>
      </c>
      <c r="C89" s="24" t="s">
        <v>186</v>
      </c>
      <c r="D89" s="102">
        <v>37797</v>
      </c>
      <c r="E89" s="103" t="s">
        <v>1161</v>
      </c>
      <c r="F89" s="5" t="s">
        <v>349</v>
      </c>
      <c r="G89" s="5" t="s">
        <v>1161</v>
      </c>
      <c r="H89" s="104" t="s">
        <v>1540</v>
      </c>
      <c r="I89" s="5" t="s">
        <v>1408</v>
      </c>
      <c r="J89" s="5" t="s">
        <v>354</v>
      </c>
      <c r="K89" s="106" t="s">
        <v>397</v>
      </c>
      <c r="L89" s="5" t="str">
        <f t="shared" si="3"/>
        <v>GOOD</v>
      </c>
      <c r="M89" s="5" t="s">
        <v>350</v>
      </c>
      <c r="N89" s="5" t="str">
        <f t="shared" si="4"/>
        <v>ANY</v>
      </c>
      <c r="O89" s="5" t="s">
        <v>362</v>
      </c>
      <c r="P89" t="s">
        <v>395</v>
      </c>
    </row>
    <row r="90" spans="1:16" ht="60">
      <c r="A90" s="24">
        <v>20220040200086</v>
      </c>
      <c r="B90" s="25">
        <v>1.1</v>
      </c>
      <c r="C90" s="24" t="s">
        <v>186</v>
      </c>
      <c r="D90" s="102">
        <v>37798</v>
      </c>
      <c r="E90" s="103" t="s">
        <v>1161</v>
      </c>
      <c r="F90" s="5" t="s">
        <v>35</v>
      </c>
      <c r="G90" s="5" t="s">
        <v>1161</v>
      </c>
      <c r="H90" s="104" t="s">
        <v>1540</v>
      </c>
      <c r="I90" s="5" t="s">
        <v>1409</v>
      </c>
      <c r="J90" s="5" t="s">
        <v>354</v>
      </c>
      <c r="K90" s="106" t="s">
        <v>407</v>
      </c>
      <c r="L90" s="5" t="str">
        <f t="shared" si="3"/>
        <v>GOOD</v>
      </c>
      <c r="M90" s="5" t="s">
        <v>350</v>
      </c>
      <c r="N90" s="5" t="str">
        <f t="shared" si="4"/>
        <v>ANY</v>
      </c>
      <c r="O90" s="5" t="s">
        <v>362</v>
      </c>
      <c r="P90" t="s">
        <v>395</v>
      </c>
    </row>
    <row r="91" spans="1:16" ht="24">
      <c r="A91" s="24">
        <v>20220040200087</v>
      </c>
      <c r="B91" s="25">
        <v>1.1</v>
      </c>
      <c r="C91" s="24" t="s">
        <v>182</v>
      </c>
      <c r="D91" s="102">
        <v>37818</v>
      </c>
      <c r="E91" s="103" t="s">
        <v>1161</v>
      </c>
      <c r="F91" s="5" t="s">
        <v>349</v>
      </c>
      <c r="G91" s="5" t="s">
        <v>1161</v>
      </c>
      <c r="H91" s="104" t="s">
        <v>1540</v>
      </c>
      <c r="I91" s="5" t="s">
        <v>1552</v>
      </c>
      <c r="J91" s="5" t="s">
        <v>607</v>
      </c>
      <c r="K91" s="106" t="s">
        <v>395</v>
      </c>
      <c r="L91" s="5" t="str">
        <f t="shared" si="3"/>
        <v>GOOD</v>
      </c>
      <c r="M91" s="5" t="s">
        <v>350</v>
      </c>
      <c r="N91" s="5" t="str">
        <f t="shared" si="4"/>
        <v>ANY</v>
      </c>
      <c r="O91" s="5" t="s">
        <v>362</v>
      </c>
      <c r="P91" t="s">
        <v>395</v>
      </c>
    </row>
    <row r="92" spans="1:16" ht="36">
      <c r="A92" s="24">
        <v>20220040200088</v>
      </c>
      <c r="B92" s="25">
        <v>1.1</v>
      </c>
      <c r="C92" s="24" t="s">
        <v>187</v>
      </c>
      <c r="D92" s="102">
        <v>37803</v>
      </c>
      <c r="E92" s="103" t="s">
        <v>1161</v>
      </c>
      <c r="F92" s="5" t="s">
        <v>348</v>
      </c>
      <c r="G92" s="5" t="s">
        <v>1161</v>
      </c>
      <c r="H92" s="104" t="s">
        <v>485</v>
      </c>
      <c r="I92" s="5" t="s">
        <v>1410</v>
      </c>
      <c r="J92" s="5" t="s">
        <v>607</v>
      </c>
      <c r="K92" s="106" t="s">
        <v>395</v>
      </c>
      <c r="L92" s="5" t="str">
        <f t="shared" si="3"/>
        <v>GOOD</v>
      </c>
      <c r="M92" s="5" t="s">
        <v>350</v>
      </c>
      <c r="N92" s="5" t="str">
        <f t="shared" si="4"/>
        <v>ANY</v>
      </c>
      <c r="O92" s="5" t="s">
        <v>362</v>
      </c>
      <c r="P92" t="s">
        <v>1578</v>
      </c>
    </row>
    <row r="93" spans="1:16" ht="96">
      <c r="A93" s="24">
        <v>20220040200089</v>
      </c>
      <c r="B93" s="25">
        <v>1.1</v>
      </c>
      <c r="C93" s="24" t="s">
        <v>182</v>
      </c>
      <c r="D93" s="102">
        <v>37791</v>
      </c>
      <c r="E93" s="103" t="s">
        <v>1161</v>
      </c>
      <c r="F93" s="5" t="s">
        <v>348</v>
      </c>
      <c r="G93" s="5" t="s">
        <v>1161</v>
      </c>
      <c r="H93" s="104" t="s">
        <v>1540</v>
      </c>
      <c r="I93" s="5" t="s">
        <v>1411</v>
      </c>
      <c r="J93" s="5" t="s">
        <v>354</v>
      </c>
      <c r="K93" s="106" t="s">
        <v>397</v>
      </c>
      <c r="L93" s="5" t="str">
        <f t="shared" si="3"/>
        <v>GOOD</v>
      </c>
      <c r="M93" s="5" t="s">
        <v>350</v>
      </c>
      <c r="N93" s="5" t="str">
        <f t="shared" si="4"/>
        <v>ANY</v>
      </c>
      <c r="O93" s="5" t="s">
        <v>362</v>
      </c>
      <c r="P93" t="s">
        <v>395</v>
      </c>
    </row>
    <row r="94" spans="1:16" ht="36">
      <c r="A94" s="24">
        <v>20220040200090</v>
      </c>
      <c r="B94" s="25">
        <v>1.1</v>
      </c>
      <c r="C94" s="24" t="s">
        <v>187</v>
      </c>
      <c r="D94" s="102">
        <v>37797</v>
      </c>
      <c r="E94" s="103" t="s">
        <v>1161</v>
      </c>
      <c r="F94" s="5" t="s">
        <v>348</v>
      </c>
      <c r="G94" s="5" t="s">
        <v>1161</v>
      </c>
      <c r="H94" s="104" t="s">
        <v>1540</v>
      </c>
      <c r="I94" s="5" t="s">
        <v>1412</v>
      </c>
      <c r="J94" s="5" t="s">
        <v>607</v>
      </c>
      <c r="K94" s="106" t="s">
        <v>395</v>
      </c>
      <c r="L94" s="5" t="str">
        <f t="shared" si="3"/>
        <v>GOOD</v>
      </c>
      <c r="M94" s="5" t="s">
        <v>350</v>
      </c>
      <c r="N94" s="5" t="str">
        <f t="shared" si="4"/>
        <v>ANY</v>
      </c>
      <c r="O94" s="5" t="s">
        <v>362</v>
      </c>
      <c r="P94" t="s">
        <v>1524</v>
      </c>
    </row>
    <row r="95" spans="1:16" ht="36">
      <c r="A95" s="24">
        <v>20220040200091</v>
      </c>
      <c r="B95" s="113">
        <v>3.4</v>
      </c>
      <c r="C95" s="24" t="s">
        <v>190</v>
      </c>
      <c r="D95" s="102">
        <v>37795</v>
      </c>
      <c r="E95" s="103" t="s">
        <v>1161</v>
      </c>
      <c r="F95" s="5" t="s">
        <v>36</v>
      </c>
      <c r="G95" s="5" t="s">
        <v>1161</v>
      </c>
      <c r="H95" s="104" t="s">
        <v>1540</v>
      </c>
      <c r="I95" s="5" t="s">
        <v>1413</v>
      </c>
      <c r="J95" s="5" t="s">
        <v>607</v>
      </c>
      <c r="K95" s="106" t="s">
        <v>395</v>
      </c>
      <c r="L95" s="5" t="str">
        <f t="shared" si="3"/>
        <v>PASS2</v>
      </c>
      <c r="M95" s="5" t="s">
        <v>350</v>
      </c>
      <c r="N95" s="5" t="str">
        <f t="shared" si="4"/>
        <v>B5B6</v>
      </c>
      <c r="O95" s="5" t="s">
        <v>360</v>
      </c>
      <c r="P95" t="s">
        <v>395</v>
      </c>
    </row>
    <row r="96" spans="1:16" ht="24">
      <c r="A96" s="24">
        <v>20220040200092</v>
      </c>
      <c r="B96" s="111">
        <v>2.1</v>
      </c>
      <c r="C96" s="24" t="s">
        <v>182</v>
      </c>
      <c r="D96" s="102">
        <v>37798</v>
      </c>
      <c r="E96" s="103" t="s">
        <v>1161</v>
      </c>
      <c r="F96" s="5" t="s">
        <v>348</v>
      </c>
      <c r="G96" s="5" t="s">
        <v>1161</v>
      </c>
      <c r="H96" s="104" t="s">
        <v>1540</v>
      </c>
      <c r="I96" s="5" t="s">
        <v>1414</v>
      </c>
      <c r="J96" s="5" t="s">
        <v>354</v>
      </c>
      <c r="K96" s="106" t="s">
        <v>402</v>
      </c>
      <c r="L96" s="5" t="str">
        <f t="shared" si="3"/>
        <v>PASS</v>
      </c>
      <c r="M96" s="5" t="s">
        <v>350</v>
      </c>
      <c r="N96" s="5" t="str">
        <f t="shared" si="4"/>
        <v>ANY</v>
      </c>
      <c r="O96" s="5" t="s">
        <v>362</v>
      </c>
      <c r="P96" t="s">
        <v>395</v>
      </c>
    </row>
    <row r="97" spans="1:16" ht="168">
      <c r="A97" s="24">
        <v>20220040200093</v>
      </c>
      <c r="B97" s="25">
        <v>2.1</v>
      </c>
      <c r="C97" s="24" t="s">
        <v>182</v>
      </c>
      <c r="D97" s="102">
        <v>38183</v>
      </c>
      <c r="E97" s="103" t="s">
        <v>1161</v>
      </c>
      <c r="F97" s="5" t="s">
        <v>348</v>
      </c>
      <c r="G97" s="5" t="s">
        <v>1161</v>
      </c>
      <c r="H97" s="104" t="s">
        <v>1540</v>
      </c>
      <c r="I97" s="5" t="s">
        <v>1512</v>
      </c>
      <c r="J97" s="5" t="s">
        <v>205</v>
      </c>
      <c r="K97" s="106" t="s">
        <v>427</v>
      </c>
      <c r="L97" s="5" t="str">
        <f t="shared" si="3"/>
        <v>PASS</v>
      </c>
      <c r="M97" s="5" t="s">
        <v>350</v>
      </c>
      <c r="N97" s="5" t="str">
        <f t="shared" si="4"/>
        <v>ANY</v>
      </c>
      <c r="O97" s="5" t="s">
        <v>362</v>
      </c>
      <c r="P97" t="s">
        <v>395</v>
      </c>
    </row>
    <row r="98" spans="1:16" ht="24">
      <c r="A98" s="24">
        <v>20220040200094</v>
      </c>
      <c r="B98" s="25">
        <v>1.1</v>
      </c>
      <c r="C98" s="24" t="s">
        <v>186</v>
      </c>
      <c r="D98" s="102">
        <v>37811</v>
      </c>
      <c r="E98" s="103" t="s">
        <v>1161</v>
      </c>
      <c r="F98" s="5" t="s">
        <v>349</v>
      </c>
      <c r="G98" s="5" t="s">
        <v>1161</v>
      </c>
      <c r="H98" s="104" t="s">
        <v>1540</v>
      </c>
      <c r="I98" s="5" t="s">
        <v>1552</v>
      </c>
      <c r="J98" s="5" t="s">
        <v>354</v>
      </c>
      <c r="K98" s="106" t="s">
        <v>402</v>
      </c>
      <c r="L98" s="5" t="str">
        <f t="shared" si="3"/>
        <v>GOOD</v>
      </c>
      <c r="M98" s="5" t="s">
        <v>350</v>
      </c>
      <c r="N98" s="5" t="str">
        <f t="shared" si="4"/>
        <v>ANY</v>
      </c>
      <c r="O98" s="5" t="s">
        <v>362</v>
      </c>
      <c r="P98" t="s">
        <v>395</v>
      </c>
    </row>
    <row r="99" spans="1:16" ht="36">
      <c r="A99" s="24">
        <v>20220040200095</v>
      </c>
      <c r="B99" s="25">
        <v>1.1</v>
      </c>
      <c r="C99" s="24" t="s">
        <v>186</v>
      </c>
      <c r="D99" s="102">
        <v>37795</v>
      </c>
      <c r="E99" s="103" t="s">
        <v>1161</v>
      </c>
      <c r="F99" s="5" t="s">
        <v>37</v>
      </c>
      <c r="G99" s="5" t="s">
        <v>1161</v>
      </c>
      <c r="H99" s="104" t="s">
        <v>1540</v>
      </c>
      <c r="I99" s="5" t="s">
        <v>1513</v>
      </c>
      <c r="J99" s="5" t="s">
        <v>607</v>
      </c>
      <c r="K99" s="106" t="s">
        <v>395</v>
      </c>
      <c r="L99" s="5" t="str">
        <f t="shared" si="3"/>
        <v>GOOD</v>
      </c>
      <c r="M99" s="5" t="s">
        <v>350</v>
      </c>
      <c r="N99" s="5" t="str">
        <f t="shared" si="4"/>
        <v>ANY</v>
      </c>
      <c r="O99" s="5" t="s">
        <v>362</v>
      </c>
      <c r="P99" t="s">
        <v>395</v>
      </c>
    </row>
    <row r="100" spans="1:16" ht="24">
      <c r="A100" s="24">
        <v>20220040200096</v>
      </c>
      <c r="B100" s="111">
        <v>1.1</v>
      </c>
      <c r="C100" s="24" t="s">
        <v>182</v>
      </c>
      <c r="D100" s="102">
        <v>37838</v>
      </c>
      <c r="E100" s="103" t="s">
        <v>1161</v>
      </c>
      <c r="F100" s="5" t="s">
        <v>38</v>
      </c>
      <c r="G100" s="5" t="s">
        <v>1161</v>
      </c>
      <c r="H100" s="104" t="s">
        <v>1540</v>
      </c>
      <c r="I100" s="5" t="s">
        <v>1514</v>
      </c>
      <c r="J100" s="5" t="s">
        <v>205</v>
      </c>
      <c r="K100" s="106" t="s">
        <v>427</v>
      </c>
      <c r="L100" s="5" t="str">
        <f t="shared" si="3"/>
        <v>GOOD</v>
      </c>
      <c r="M100" s="5" t="s">
        <v>350</v>
      </c>
      <c r="N100" s="5" t="str">
        <f t="shared" si="4"/>
        <v>ANY</v>
      </c>
      <c r="O100" s="5" t="s">
        <v>362</v>
      </c>
      <c r="P100" t="s">
        <v>395</v>
      </c>
    </row>
    <row r="101" spans="1:16" ht="24">
      <c r="A101" s="24">
        <v>20220040200097</v>
      </c>
      <c r="B101" s="25">
        <v>1.1</v>
      </c>
      <c r="C101" s="24" t="s">
        <v>356</v>
      </c>
      <c r="D101" s="102">
        <v>37818</v>
      </c>
      <c r="E101" s="103" t="s">
        <v>1161</v>
      </c>
      <c r="F101" s="5" t="s">
        <v>349</v>
      </c>
      <c r="G101" s="5" t="s">
        <v>1161</v>
      </c>
      <c r="H101" s="104" t="s">
        <v>440</v>
      </c>
      <c r="I101" s="5" t="s">
        <v>1552</v>
      </c>
      <c r="J101" s="5" t="s">
        <v>205</v>
      </c>
      <c r="K101" s="106" t="s">
        <v>399</v>
      </c>
      <c r="L101" s="5" t="str">
        <f t="shared" si="3"/>
        <v>GOOD</v>
      </c>
      <c r="M101" s="5" t="s">
        <v>350</v>
      </c>
      <c r="N101" s="5" t="str">
        <f t="shared" si="4"/>
        <v>ANY</v>
      </c>
      <c r="O101" s="5" t="s">
        <v>362</v>
      </c>
      <c r="P101" t="s">
        <v>395</v>
      </c>
    </row>
    <row r="102" spans="1:16" ht="108">
      <c r="A102" s="24">
        <v>20220040200098</v>
      </c>
      <c r="B102" s="25">
        <v>1.1</v>
      </c>
      <c r="C102" s="24" t="s">
        <v>183</v>
      </c>
      <c r="D102" s="102">
        <v>37999</v>
      </c>
      <c r="E102" s="103" t="s">
        <v>1161</v>
      </c>
      <c r="F102" s="5" t="s">
        <v>349</v>
      </c>
      <c r="G102" s="5" t="s">
        <v>1161</v>
      </c>
      <c r="H102" s="104" t="s">
        <v>440</v>
      </c>
      <c r="I102" s="5" t="s">
        <v>1515</v>
      </c>
      <c r="J102" s="5" t="s">
        <v>607</v>
      </c>
      <c r="K102" s="106" t="s">
        <v>395</v>
      </c>
      <c r="L102" s="5" t="str">
        <f t="shared" si="3"/>
        <v>GOOD</v>
      </c>
      <c r="M102" s="5" t="s">
        <v>350</v>
      </c>
      <c r="N102" s="5" t="str">
        <f t="shared" si="4"/>
        <v>ANY</v>
      </c>
      <c r="O102" s="5" t="s">
        <v>362</v>
      </c>
      <c r="P102" t="s">
        <v>1525</v>
      </c>
    </row>
    <row r="103" spans="1:16" ht="48">
      <c r="A103" s="24">
        <v>20220040200099</v>
      </c>
      <c r="B103" s="25">
        <v>1.1</v>
      </c>
      <c r="C103" s="24" t="s">
        <v>193</v>
      </c>
      <c r="D103" s="102">
        <v>37957</v>
      </c>
      <c r="E103" s="103" t="s">
        <v>1161</v>
      </c>
      <c r="F103" s="5" t="s">
        <v>348</v>
      </c>
      <c r="G103" s="5" t="s">
        <v>1161</v>
      </c>
      <c r="H103" s="104" t="s">
        <v>440</v>
      </c>
      <c r="I103" s="5" t="s">
        <v>1516</v>
      </c>
      <c r="J103" s="5" t="s">
        <v>607</v>
      </c>
      <c r="K103" s="106" t="s">
        <v>395</v>
      </c>
      <c r="L103" s="5" t="str">
        <f t="shared" si="3"/>
        <v>GOOD</v>
      </c>
      <c r="M103" s="5" t="s">
        <v>350</v>
      </c>
      <c r="N103" s="5" t="str">
        <f t="shared" si="4"/>
        <v>ANY</v>
      </c>
      <c r="O103" s="5" t="s">
        <v>362</v>
      </c>
      <c r="P103" t="s">
        <v>1526</v>
      </c>
    </row>
    <row r="104" spans="1:16" ht="48">
      <c r="A104" s="24">
        <v>20220040200100</v>
      </c>
      <c r="B104" s="25">
        <v>1.1</v>
      </c>
      <c r="C104" s="24" t="s">
        <v>33</v>
      </c>
      <c r="D104" s="102">
        <v>37998</v>
      </c>
      <c r="E104" s="103" t="s">
        <v>1161</v>
      </c>
      <c r="F104" s="5" t="s">
        <v>349</v>
      </c>
      <c r="G104" s="5" t="s">
        <v>1161</v>
      </c>
      <c r="H104" s="104" t="s">
        <v>197</v>
      </c>
      <c r="I104" s="5" t="s">
        <v>1517</v>
      </c>
      <c r="J104" s="5" t="s">
        <v>607</v>
      </c>
      <c r="K104" s="106" t="s">
        <v>395</v>
      </c>
      <c r="L104" s="5" t="str">
        <f t="shared" si="3"/>
        <v>GOOD</v>
      </c>
      <c r="M104" s="5" t="s">
        <v>350</v>
      </c>
      <c r="N104" s="5" t="str">
        <f t="shared" si="4"/>
        <v>ANY</v>
      </c>
      <c r="O104" s="5" t="s">
        <v>362</v>
      </c>
      <c r="P104" t="s">
        <v>1527</v>
      </c>
    </row>
    <row r="105" spans="1:16" ht="24">
      <c r="A105" s="24">
        <v>20220040200101</v>
      </c>
      <c r="B105" s="25">
        <v>1.1</v>
      </c>
      <c r="C105" s="24" t="s">
        <v>187</v>
      </c>
      <c r="D105" s="102">
        <v>37851</v>
      </c>
      <c r="E105" s="103" t="s">
        <v>1161</v>
      </c>
      <c r="F105" s="5" t="s">
        <v>348</v>
      </c>
      <c r="G105" s="5" t="s">
        <v>1161</v>
      </c>
      <c r="H105" s="104" t="s">
        <v>1540</v>
      </c>
      <c r="I105" s="5" t="s">
        <v>1518</v>
      </c>
      <c r="J105" s="5" t="s">
        <v>607</v>
      </c>
      <c r="K105" s="106" t="s">
        <v>395</v>
      </c>
      <c r="L105" s="5" t="str">
        <f t="shared" si="3"/>
        <v>GOOD</v>
      </c>
      <c r="M105" s="5" t="s">
        <v>350</v>
      </c>
      <c r="N105" s="5" t="str">
        <f t="shared" si="4"/>
        <v>ANY</v>
      </c>
      <c r="O105" s="5" t="s">
        <v>362</v>
      </c>
      <c r="P105" t="s">
        <v>1528</v>
      </c>
    </row>
    <row r="106" spans="1:16" ht="22.5">
      <c r="A106" s="24">
        <v>20220040200102</v>
      </c>
      <c r="B106" s="111">
        <v>1.1</v>
      </c>
      <c r="C106" s="24" t="s">
        <v>358</v>
      </c>
      <c r="D106" s="102">
        <v>37888</v>
      </c>
      <c r="E106" s="103" t="s">
        <v>1161</v>
      </c>
      <c r="F106" s="5" t="s">
        <v>39</v>
      </c>
      <c r="G106" s="5" t="s">
        <v>1161</v>
      </c>
      <c r="H106" s="104" t="s">
        <v>1540</v>
      </c>
      <c r="I106" s="119" t="s">
        <v>1519</v>
      </c>
      <c r="J106" s="5" t="s">
        <v>205</v>
      </c>
      <c r="K106" s="107" t="s">
        <v>1529</v>
      </c>
      <c r="L106" s="5" t="str">
        <f t="shared" si="3"/>
        <v>GOOD</v>
      </c>
      <c r="M106" s="5" t="s">
        <v>350</v>
      </c>
      <c r="N106" s="5" t="str">
        <f t="shared" si="4"/>
        <v>ANY</v>
      </c>
      <c r="O106" s="5" t="s">
        <v>362</v>
      </c>
      <c r="P106" t="s">
        <v>1530</v>
      </c>
    </row>
    <row r="107" spans="1:16" ht="24">
      <c r="A107" s="24">
        <v>20220040200103</v>
      </c>
      <c r="B107" s="25">
        <v>1.1</v>
      </c>
      <c r="C107" s="24" t="s">
        <v>193</v>
      </c>
      <c r="D107" s="102">
        <v>37854</v>
      </c>
      <c r="E107" s="103" t="s">
        <v>1161</v>
      </c>
      <c r="F107" s="5" t="s">
        <v>348</v>
      </c>
      <c r="G107" s="5" t="s">
        <v>1161</v>
      </c>
      <c r="H107" s="104" t="s">
        <v>440</v>
      </c>
      <c r="I107" s="5" t="s">
        <v>1520</v>
      </c>
      <c r="J107" s="5" t="s">
        <v>205</v>
      </c>
      <c r="K107" s="106" t="s">
        <v>427</v>
      </c>
      <c r="L107" s="5" t="str">
        <f t="shared" si="3"/>
        <v>GOOD</v>
      </c>
      <c r="M107" s="5" t="s">
        <v>350</v>
      </c>
      <c r="N107" s="5" t="str">
        <f t="shared" si="4"/>
        <v>ANY</v>
      </c>
      <c r="O107" s="5" t="s">
        <v>362</v>
      </c>
      <c r="P107" t="s">
        <v>395</v>
      </c>
    </row>
    <row r="108" spans="1:16" ht="48">
      <c r="A108" s="24">
        <v>20220040200104</v>
      </c>
      <c r="B108" s="25">
        <v>1.2</v>
      </c>
      <c r="C108" s="24" t="s">
        <v>213</v>
      </c>
      <c r="D108" s="102">
        <v>37853</v>
      </c>
      <c r="E108" s="103" t="s">
        <v>1161</v>
      </c>
      <c r="F108" s="5" t="s">
        <v>365</v>
      </c>
      <c r="G108" s="5" t="s">
        <v>1161</v>
      </c>
      <c r="H108" s="104" t="s">
        <v>440</v>
      </c>
      <c r="I108" s="5" t="s">
        <v>1521</v>
      </c>
      <c r="J108" s="5" t="s">
        <v>607</v>
      </c>
      <c r="K108" s="107" t="s">
        <v>395</v>
      </c>
      <c r="L108" s="5" t="str">
        <f t="shared" si="3"/>
        <v>GOOD</v>
      </c>
      <c r="M108" s="5" t="s">
        <v>350</v>
      </c>
      <c r="N108" s="5" t="str">
        <f t="shared" si="4"/>
        <v>B5B6</v>
      </c>
      <c r="O108" s="5" t="s">
        <v>360</v>
      </c>
      <c r="P108" t="s">
        <v>1531</v>
      </c>
    </row>
    <row r="109" spans="1:16" ht="60">
      <c r="A109" s="24">
        <v>20220040200105</v>
      </c>
      <c r="B109" s="25">
        <v>1.1</v>
      </c>
      <c r="C109" s="24" t="s">
        <v>182</v>
      </c>
      <c r="D109" s="102">
        <v>37847</v>
      </c>
      <c r="E109" s="103" t="s">
        <v>1161</v>
      </c>
      <c r="F109" s="5" t="s">
        <v>348</v>
      </c>
      <c r="G109" s="5" t="s">
        <v>1161</v>
      </c>
      <c r="H109" s="104" t="s">
        <v>1540</v>
      </c>
      <c r="I109" s="5" t="s">
        <v>1522</v>
      </c>
      <c r="J109" s="5" t="s">
        <v>607</v>
      </c>
      <c r="K109" s="106" t="s">
        <v>395</v>
      </c>
      <c r="L109" s="5" t="str">
        <f t="shared" si="3"/>
        <v>GOOD</v>
      </c>
      <c r="M109" s="5" t="s">
        <v>350</v>
      </c>
      <c r="N109" s="5" t="str">
        <f t="shared" si="4"/>
        <v>ANY</v>
      </c>
      <c r="O109" s="5" t="s">
        <v>362</v>
      </c>
      <c r="P109" t="s">
        <v>395</v>
      </c>
    </row>
    <row r="110" spans="1:16" ht="33.75">
      <c r="A110" s="24">
        <v>20220040200106</v>
      </c>
      <c r="B110" s="25">
        <v>1.2</v>
      </c>
      <c r="C110" s="24" t="s">
        <v>213</v>
      </c>
      <c r="D110" s="102">
        <v>37873</v>
      </c>
      <c r="E110" s="103" t="s">
        <v>1161</v>
      </c>
      <c r="F110" s="5" t="s">
        <v>40</v>
      </c>
      <c r="G110" s="5" t="s">
        <v>1161</v>
      </c>
      <c r="H110" s="104" t="s">
        <v>440</v>
      </c>
      <c r="I110" s="5" t="s">
        <v>1523</v>
      </c>
      <c r="J110" s="5" t="s">
        <v>354</v>
      </c>
      <c r="K110" s="106" t="s">
        <v>419</v>
      </c>
      <c r="L110" s="5" t="str">
        <f t="shared" si="3"/>
        <v>GOOD</v>
      </c>
      <c r="M110" s="5" t="s">
        <v>350</v>
      </c>
      <c r="N110" s="5" t="str">
        <f t="shared" si="4"/>
        <v>B5B6</v>
      </c>
      <c r="O110" s="5" t="s">
        <v>41</v>
      </c>
      <c r="P110" t="s">
        <v>1531</v>
      </c>
    </row>
    <row r="111" spans="1:16" ht="36">
      <c r="A111" s="24">
        <v>20220040200107</v>
      </c>
      <c r="B111" s="25">
        <v>1.1</v>
      </c>
      <c r="C111" s="24" t="s">
        <v>187</v>
      </c>
      <c r="D111" s="102">
        <v>38002</v>
      </c>
      <c r="E111" s="103" t="s">
        <v>1161</v>
      </c>
      <c r="F111" s="5" t="s">
        <v>348</v>
      </c>
      <c r="G111" s="5" t="s">
        <v>1161</v>
      </c>
      <c r="H111" s="104" t="s">
        <v>440</v>
      </c>
      <c r="I111" s="5" t="s">
        <v>1436</v>
      </c>
      <c r="J111" s="5" t="s">
        <v>607</v>
      </c>
      <c r="K111" s="106" t="s">
        <v>395</v>
      </c>
      <c r="L111" s="5" t="str">
        <f t="shared" si="3"/>
        <v>GOOD</v>
      </c>
      <c r="M111" s="5" t="s">
        <v>350</v>
      </c>
      <c r="N111" s="5" t="str">
        <f t="shared" si="4"/>
        <v>ANY</v>
      </c>
      <c r="O111" s="5" t="s">
        <v>362</v>
      </c>
      <c r="P111" t="s">
        <v>1532</v>
      </c>
    </row>
    <row r="112" spans="1:16" ht="60">
      <c r="A112" s="24">
        <v>20220040200108</v>
      </c>
      <c r="B112" s="25">
        <v>2.2</v>
      </c>
      <c r="C112" s="24" t="s">
        <v>213</v>
      </c>
      <c r="D112" s="102">
        <v>37883</v>
      </c>
      <c r="E112" s="103" t="s">
        <v>1161</v>
      </c>
      <c r="F112" s="5" t="s">
        <v>348</v>
      </c>
      <c r="G112" s="5" t="s">
        <v>1161</v>
      </c>
      <c r="H112" s="104" t="s">
        <v>440</v>
      </c>
      <c r="I112" s="5" t="s">
        <v>1437</v>
      </c>
      <c r="J112" s="5" t="s">
        <v>607</v>
      </c>
      <c r="K112" s="106" t="s">
        <v>395</v>
      </c>
      <c r="L112" s="5" t="str">
        <f t="shared" si="3"/>
        <v>PASS</v>
      </c>
      <c r="M112" s="5" t="s">
        <v>350</v>
      </c>
      <c r="N112" s="5" t="str">
        <f t="shared" si="4"/>
        <v>B5B6</v>
      </c>
      <c r="O112" s="5" t="s">
        <v>184</v>
      </c>
      <c r="P112" t="s">
        <v>1531</v>
      </c>
    </row>
    <row r="113" spans="1:16" ht="36">
      <c r="A113" s="24">
        <v>20220040200109</v>
      </c>
      <c r="B113" s="25">
        <v>1.1</v>
      </c>
      <c r="C113" s="24" t="s">
        <v>187</v>
      </c>
      <c r="D113" s="102" t="s">
        <v>209</v>
      </c>
      <c r="E113" s="103" t="s">
        <v>1161</v>
      </c>
      <c r="F113" s="5" t="s">
        <v>348</v>
      </c>
      <c r="G113" s="5" t="s">
        <v>1161</v>
      </c>
      <c r="H113" s="104" t="s">
        <v>440</v>
      </c>
      <c r="I113" s="5" t="s">
        <v>1438</v>
      </c>
      <c r="J113" s="5" t="s">
        <v>607</v>
      </c>
      <c r="K113" s="106" t="s">
        <v>395</v>
      </c>
      <c r="L113" s="5" t="str">
        <f t="shared" si="3"/>
        <v>GOOD</v>
      </c>
      <c r="M113" s="5" t="s">
        <v>350</v>
      </c>
      <c r="N113" s="5" t="str">
        <f t="shared" si="4"/>
        <v>ANY</v>
      </c>
      <c r="O113" s="5" t="s">
        <v>362</v>
      </c>
      <c r="P113" t="s">
        <v>1533</v>
      </c>
    </row>
    <row r="114" spans="1:16" ht="36">
      <c r="A114" s="24">
        <v>20220040200110</v>
      </c>
      <c r="B114" s="25">
        <v>1.1</v>
      </c>
      <c r="C114" s="24" t="s">
        <v>194</v>
      </c>
      <c r="D114" s="102">
        <v>37819</v>
      </c>
      <c r="E114" s="103" t="s">
        <v>1161</v>
      </c>
      <c r="F114" s="5" t="s">
        <v>348</v>
      </c>
      <c r="G114" s="5" t="s">
        <v>1161</v>
      </c>
      <c r="H114" s="104" t="s">
        <v>440</v>
      </c>
      <c r="I114" s="5" t="s">
        <v>1439</v>
      </c>
      <c r="J114" s="5" t="s">
        <v>607</v>
      </c>
      <c r="K114" s="106" t="s">
        <v>395</v>
      </c>
      <c r="L114" s="5" t="str">
        <f t="shared" si="3"/>
        <v>GOOD</v>
      </c>
      <c r="M114" s="5" t="s">
        <v>350</v>
      </c>
      <c r="N114" s="5" t="str">
        <f t="shared" si="4"/>
        <v>ANY</v>
      </c>
      <c r="O114" s="5" t="s">
        <v>362</v>
      </c>
      <c r="P114" t="s">
        <v>1534</v>
      </c>
    </row>
    <row r="115" spans="1:16" ht="36">
      <c r="A115" s="24">
        <v>20220040200111</v>
      </c>
      <c r="B115" s="25">
        <v>1.1</v>
      </c>
      <c r="C115" s="24" t="s">
        <v>182</v>
      </c>
      <c r="D115" s="102">
        <v>37840</v>
      </c>
      <c r="E115" s="103" t="s">
        <v>1161</v>
      </c>
      <c r="F115" s="5" t="s">
        <v>349</v>
      </c>
      <c r="G115" s="5" t="s">
        <v>1161</v>
      </c>
      <c r="H115" s="104" t="s">
        <v>1540</v>
      </c>
      <c r="I115" s="5" t="s">
        <v>1440</v>
      </c>
      <c r="J115" s="5" t="s">
        <v>607</v>
      </c>
      <c r="K115" s="106" t="s">
        <v>395</v>
      </c>
      <c r="L115" s="5" t="str">
        <f t="shared" si="3"/>
        <v>GOOD</v>
      </c>
      <c r="M115" s="5" t="s">
        <v>350</v>
      </c>
      <c r="N115" s="5" t="str">
        <f t="shared" si="4"/>
        <v>ANY</v>
      </c>
      <c r="O115" s="5" t="s">
        <v>362</v>
      </c>
      <c r="P115" t="s">
        <v>395</v>
      </c>
    </row>
    <row r="116" spans="1:16" ht="24">
      <c r="A116" s="24">
        <v>20220040200112</v>
      </c>
      <c r="B116" s="25">
        <v>1.1</v>
      </c>
      <c r="C116" s="24" t="s">
        <v>187</v>
      </c>
      <c r="D116" s="102">
        <v>37859</v>
      </c>
      <c r="E116" s="103" t="s">
        <v>1161</v>
      </c>
      <c r="F116" s="5" t="s">
        <v>42</v>
      </c>
      <c r="G116" s="5" t="s">
        <v>1161</v>
      </c>
      <c r="H116" s="104" t="s">
        <v>1540</v>
      </c>
      <c r="I116" s="5" t="s">
        <v>1518</v>
      </c>
      <c r="J116" s="5" t="s">
        <v>607</v>
      </c>
      <c r="K116" s="106" t="s">
        <v>395</v>
      </c>
      <c r="L116" s="5" t="str">
        <f t="shared" si="3"/>
        <v>GOOD</v>
      </c>
      <c r="M116" s="5" t="s">
        <v>350</v>
      </c>
      <c r="N116" s="5" t="str">
        <f t="shared" si="4"/>
        <v>ANY</v>
      </c>
      <c r="O116" s="5" t="s">
        <v>362</v>
      </c>
      <c r="P116" t="s">
        <v>1535</v>
      </c>
    </row>
    <row r="117" spans="1:16" ht="24">
      <c r="A117" s="24">
        <v>20220040200113</v>
      </c>
      <c r="B117" s="25">
        <v>1.2</v>
      </c>
      <c r="C117" s="24" t="s">
        <v>213</v>
      </c>
      <c r="D117" s="102">
        <v>37842</v>
      </c>
      <c r="E117" s="103" t="s">
        <v>1161</v>
      </c>
      <c r="F117" s="5" t="s">
        <v>43</v>
      </c>
      <c r="G117" s="5" t="s">
        <v>1161</v>
      </c>
      <c r="H117" s="104" t="s">
        <v>1540</v>
      </c>
      <c r="I117" s="5" t="s">
        <v>1441</v>
      </c>
      <c r="J117" s="5" t="s">
        <v>607</v>
      </c>
      <c r="K117" s="106" t="s">
        <v>395</v>
      </c>
      <c r="L117" s="5" t="str">
        <f t="shared" si="3"/>
        <v>GOOD</v>
      </c>
      <c r="M117" s="5" t="s">
        <v>350</v>
      </c>
      <c r="N117" s="5" t="str">
        <f t="shared" si="4"/>
        <v>B5B6</v>
      </c>
      <c r="O117" s="5" t="s">
        <v>360</v>
      </c>
      <c r="P117" t="s">
        <v>395</v>
      </c>
    </row>
    <row r="118" spans="1:16" ht="24">
      <c r="A118" s="24">
        <v>20220040200114</v>
      </c>
      <c r="B118" s="25">
        <v>1.2</v>
      </c>
      <c r="C118" s="24" t="s">
        <v>183</v>
      </c>
      <c r="D118" s="102">
        <v>37841</v>
      </c>
      <c r="E118" s="103" t="s">
        <v>1161</v>
      </c>
      <c r="F118" s="5" t="s">
        <v>207</v>
      </c>
      <c r="G118" s="5" t="s">
        <v>1161</v>
      </c>
      <c r="H118" s="104" t="s">
        <v>1540</v>
      </c>
      <c r="I118" s="5" t="s">
        <v>1552</v>
      </c>
      <c r="J118" s="5" t="s">
        <v>607</v>
      </c>
      <c r="K118" s="106" t="s">
        <v>395</v>
      </c>
      <c r="L118" s="5" t="str">
        <f t="shared" si="3"/>
        <v>GOOD</v>
      </c>
      <c r="M118" s="5" t="s">
        <v>350</v>
      </c>
      <c r="N118" s="5" t="str">
        <f t="shared" si="4"/>
        <v>B5B6</v>
      </c>
      <c r="O118" s="5" t="s">
        <v>355</v>
      </c>
      <c r="P118" t="s">
        <v>395</v>
      </c>
    </row>
    <row r="119" spans="1:16" ht="24">
      <c r="A119" s="24">
        <v>20220040200115</v>
      </c>
      <c r="B119" s="25">
        <v>1.2</v>
      </c>
      <c r="C119" s="24" t="s">
        <v>182</v>
      </c>
      <c r="D119" s="102">
        <v>37809</v>
      </c>
      <c r="E119" s="103" t="s">
        <v>1161</v>
      </c>
      <c r="F119" s="5" t="s">
        <v>353</v>
      </c>
      <c r="G119" s="5" t="s">
        <v>403</v>
      </c>
      <c r="H119" s="104" t="s">
        <v>1540</v>
      </c>
      <c r="I119" s="5" t="s">
        <v>1442</v>
      </c>
      <c r="J119" s="5" t="s">
        <v>205</v>
      </c>
      <c r="K119" s="107" t="s">
        <v>397</v>
      </c>
      <c r="L119" s="5" t="str">
        <f t="shared" si="3"/>
        <v>GOOD</v>
      </c>
      <c r="M119" s="5" t="s">
        <v>350</v>
      </c>
      <c r="N119" s="5" t="str">
        <f t="shared" si="4"/>
        <v>B5B6</v>
      </c>
      <c r="O119" s="5" t="s">
        <v>355</v>
      </c>
      <c r="P119" t="s">
        <v>395</v>
      </c>
    </row>
    <row r="120" spans="1:16" ht="33.75">
      <c r="A120" s="24">
        <v>20220040200116</v>
      </c>
      <c r="B120" s="25">
        <v>1.2</v>
      </c>
      <c r="C120" s="24" t="s">
        <v>182</v>
      </c>
      <c r="D120" s="102">
        <v>37861</v>
      </c>
      <c r="E120" s="103" t="s">
        <v>1161</v>
      </c>
      <c r="F120" s="5" t="s">
        <v>349</v>
      </c>
      <c r="G120" s="5" t="s">
        <v>1161</v>
      </c>
      <c r="H120" s="104" t="s">
        <v>1540</v>
      </c>
      <c r="I120" s="5" t="s">
        <v>1552</v>
      </c>
      <c r="J120" s="5" t="s">
        <v>205</v>
      </c>
      <c r="K120" s="107" t="s">
        <v>1536</v>
      </c>
      <c r="L120" s="5" t="str">
        <f t="shared" si="3"/>
        <v>GOOD</v>
      </c>
      <c r="M120" s="5" t="s">
        <v>350</v>
      </c>
      <c r="N120" s="5" t="str">
        <f t="shared" si="4"/>
        <v>B5B6</v>
      </c>
      <c r="O120" s="5" t="s">
        <v>184</v>
      </c>
      <c r="P120" t="s">
        <v>395</v>
      </c>
    </row>
    <row r="121" spans="1:16" ht="48">
      <c r="A121" s="24">
        <v>20220040200117</v>
      </c>
      <c r="B121" s="113">
        <v>3.65</v>
      </c>
      <c r="C121" s="24" t="s">
        <v>33</v>
      </c>
      <c r="D121" s="102">
        <v>37999</v>
      </c>
      <c r="E121" s="103" t="s">
        <v>1161</v>
      </c>
      <c r="F121" s="5" t="s">
        <v>349</v>
      </c>
      <c r="G121" s="5" t="s">
        <v>1165</v>
      </c>
      <c r="H121" s="104" t="s">
        <v>440</v>
      </c>
      <c r="I121" s="5" t="s">
        <v>1443</v>
      </c>
      <c r="J121" s="5" t="s">
        <v>607</v>
      </c>
      <c r="K121" s="107" t="s">
        <v>395</v>
      </c>
      <c r="L121" s="5" t="str">
        <f t="shared" si="3"/>
        <v>SPARE</v>
      </c>
      <c r="M121" s="5" t="s">
        <v>306</v>
      </c>
      <c r="N121" s="5" t="str">
        <f t="shared" si="4"/>
        <v>B6</v>
      </c>
      <c r="O121" s="5" t="s">
        <v>44</v>
      </c>
      <c r="P121" t="s">
        <v>131</v>
      </c>
    </row>
    <row r="122" spans="1:16" ht="48">
      <c r="A122" s="24">
        <v>20220040200118</v>
      </c>
      <c r="B122" s="25">
        <v>1.1</v>
      </c>
      <c r="C122" s="24" t="s">
        <v>182</v>
      </c>
      <c r="D122" s="102">
        <v>37813</v>
      </c>
      <c r="E122" s="103" t="s">
        <v>1161</v>
      </c>
      <c r="F122" s="5" t="s">
        <v>349</v>
      </c>
      <c r="G122" s="5" t="s">
        <v>1161</v>
      </c>
      <c r="H122" s="104" t="s">
        <v>1540</v>
      </c>
      <c r="I122" s="5" t="s">
        <v>1444</v>
      </c>
      <c r="J122" s="5" t="s">
        <v>607</v>
      </c>
      <c r="K122" s="107" t="s">
        <v>395</v>
      </c>
      <c r="L122" s="5" t="str">
        <f t="shared" si="3"/>
        <v>GOOD</v>
      </c>
      <c r="M122" s="5" t="s">
        <v>350</v>
      </c>
      <c r="N122" s="5" t="str">
        <f t="shared" si="4"/>
        <v>ANY</v>
      </c>
      <c r="O122" s="5" t="s">
        <v>362</v>
      </c>
      <c r="P122" t="s">
        <v>395</v>
      </c>
    </row>
    <row r="123" spans="1:16" ht="36">
      <c r="A123" s="24">
        <v>20220040200119</v>
      </c>
      <c r="B123" s="25">
        <v>1.1</v>
      </c>
      <c r="C123" s="24" t="s">
        <v>187</v>
      </c>
      <c r="D123" s="102">
        <v>37851</v>
      </c>
      <c r="E123" s="103" t="s">
        <v>1161</v>
      </c>
      <c r="F123" s="5" t="s">
        <v>348</v>
      </c>
      <c r="G123" s="5" t="s">
        <v>1161</v>
      </c>
      <c r="H123" s="104" t="s">
        <v>440</v>
      </c>
      <c r="I123" s="5" t="s">
        <v>1445</v>
      </c>
      <c r="J123" s="5" t="s">
        <v>607</v>
      </c>
      <c r="K123" s="106" t="s">
        <v>395</v>
      </c>
      <c r="L123" s="5" t="str">
        <f t="shared" si="3"/>
        <v>GOOD</v>
      </c>
      <c r="M123" s="5" t="s">
        <v>350</v>
      </c>
      <c r="N123" s="5" t="str">
        <f t="shared" si="4"/>
        <v>ANY</v>
      </c>
      <c r="O123" s="5" t="s">
        <v>362</v>
      </c>
      <c r="P123" t="s">
        <v>468</v>
      </c>
    </row>
    <row r="124" spans="1:16" ht="24">
      <c r="A124" s="24">
        <v>20220040200120</v>
      </c>
      <c r="B124" s="25">
        <v>1.2</v>
      </c>
      <c r="C124" s="24" t="s">
        <v>213</v>
      </c>
      <c r="D124" s="102">
        <v>37812</v>
      </c>
      <c r="E124" s="103" t="s">
        <v>1161</v>
      </c>
      <c r="F124" s="5" t="s">
        <v>214</v>
      </c>
      <c r="G124" s="5" t="s">
        <v>1161</v>
      </c>
      <c r="H124" s="104" t="s">
        <v>1540</v>
      </c>
      <c r="I124" s="5" t="s">
        <v>1446</v>
      </c>
      <c r="J124" s="5" t="s">
        <v>354</v>
      </c>
      <c r="K124" s="107" t="s">
        <v>402</v>
      </c>
      <c r="L124" s="5" t="str">
        <f t="shared" si="3"/>
        <v>GOOD</v>
      </c>
      <c r="M124" s="5" t="s">
        <v>350</v>
      </c>
      <c r="N124" s="5" t="str">
        <f t="shared" si="4"/>
        <v>B5B6</v>
      </c>
      <c r="O124" s="5" t="s">
        <v>355</v>
      </c>
      <c r="P124" t="s">
        <v>395</v>
      </c>
    </row>
    <row r="125" spans="1:16" ht="24">
      <c r="A125" s="24">
        <v>20220040200121</v>
      </c>
      <c r="B125" s="25">
        <v>2.1</v>
      </c>
      <c r="C125" s="24" t="s">
        <v>194</v>
      </c>
      <c r="D125" s="102">
        <v>37819</v>
      </c>
      <c r="E125" s="103" t="s">
        <v>1161</v>
      </c>
      <c r="F125" s="5" t="s">
        <v>348</v>
      </c>
      <c r="G125" s="5" t="s">
        <v>1161</v>
      </c>
      <c r="H125" s="104" t="s">
        <v>1540</v>
      </c>
      <c r="I125" s="5" t="s">
        <v>1447</v>
      </c>
      <c r="J125" s="5" t="s">
        <v>607</v>
      </c>
      <c r="K125" s="106" t="s">
        <v>395</v>
      </c>
      <c r="L125" s="5" t="str">
        <f t="shared" si="3"/>
        <v>PASS</v>
      </c>
      <c r="M125" s="5" t="s">
        <v>350</v>
      </c>
      <c r="N125" s="5" t="str">
        <f t="shared" si="4"/>
        <v>ANY</v>
      </c>
      <c r="O125" s="5" t="s">
        <v>362</v>
      </c>
      <c r="P125" t="s">
        <v>395</v>
      </c>
    </row>
    <row r="126" spans="1:16" ht="36">
      <c r="A126" s="24">
        <v>20220040200122</v>
      </c>
      <c r="B126" s="111">
        <v>2.2</v>
      </c>
      <c r="C126" s="24" t="s">
        <v>213</v>
      </c>
      <c r="D126" s="102">
        <v>37873</v>
      </c>
      <c r="E126" s="103" t="s">
        <v>1161</v>
      </c>
      <c r="F126" s="5" t="s">
        <v>348</v>
      </c>
      <c r="G126" s="5" t="s">
        <v>1161</v>
      </c>
      <c r="H126" s="104" t="s">
        <v>197</v>
      </c>
      <c r="I126" s="5" t="s">
        <v>1448</v>
      </c>
      <c r="J126" s="5" t="s">
        <v>354</v>
      </c>
      <c r="K126" s="106" t="s">
        <v>469</v>
      </c>
      <c r="L126" s="5" t="str">
        <f t="shared" si="3"/>
        <v>PASS</v>
      </c>
      <c r="M126" s="5" t="s">
        <v>350</v>
      </c>
      <c r="N126" s="5" t="str">
        <f t="shared" si="4"/>
        <v>B5B6</v>
      </c>
      <c r="O126" s="5" t="s">
        <v>184</v>
      </c>
      <c r="P126" t="s">
        <v>470</v>
      </c>
    </row>
    <row r="127" spans="1:16" ht="24">
      <c r="A127" s="24">
        <v>20220040200123</v>
      </c>
      <c r="B127" s="25">
        <v>1.1</v>
      </c>
      <c r="C127" s="24" t="s">
        <v>187</v>
      </c>
      <c r="D127" s="102">
        <v>37832</v>
      </c>
      <c r="E127" s="103" t="s">
        <v>1161</v>
      </c>
      <c r="F127" s="5" t="s">
        <v>349</v>
      </c>
      <c r="G127" s="5" t="s">
        <v>1161</v>
      </c>
      <c r="H127" s="104" t="s">
        <v>1540</v>
      </c>
      <c r="I127" s="5" t="s">
        <v>1449</v>
      </c>
      <c r="J127" s="5" t="s">
        <v>607</v>
      </c>
      <c r="K127" s="106" t="s">
        <v>395</v>
      </c>
      <c r="L127" s="5" t="str">
        <f t="shared" si="3"/>
        <v>GOOD</v>
      </c>
      <c r="M127" s="5" t="s">
        <v>350</v>
      </c>
      <c r="N127" s="5" t="str">
        <f t="shared" si="4"/>
        <v>ANY</v>
      </c>
      <c r="O127" s="5" t="s">
        <v>362</v>
      </c>
      <c r="P127" t="s">
        <v>471</v>
      </c>
    </row>
    <row r="128" spans="1:16" ht="24">
      <c r="A128" s="24">
        <v>20220040200124</v>
      </c>
      <c r="B128" s="25">
        <v>1.2</v>
      </c>
      <c r="C128" s="24" t="s">
        <v>213</v>
      </c>
      <c r="D128" s="102">
        <v>37992</v>
      </c>
      <c r="E128" s="103" t="s">
        <v>1161</v>
      </c>
      <c r="F128" s="5" t="s">
        <v>45</v>
      </c>
      <c r="G128" s="5" t="s">
        <v>1161</v>
      </c>
      <c r="H128" s="104" t="s">
        <v>440</v>
      </c>
      <c r="I128" s="5" t="s">
        <v>1552</v>
      </c>
      <c r="J128" s="5" t="s">
        <v>607</v>
      </c>
      <c r="K128" s="106" t="s">
        <v>395</v>
      </c>
      <c r="L128" s="5" t="str">
        <f t="shared" si="3"/>
        <v>GOOD</v>
      </c>
      <c r="M128" s="5" t="s">
        <v>350</v>
      </c>
      <c r="N128" s="5" t="str">
        <f t="shared" si="4"/>
        <v>B5B6</v>
      </c>
      <c r="O128" s="5" t="s">
        <v>360</v>
      </c>
      <c r="P128" t="s">
        <v>1531</v>
      </c>
    </row>
    <row r="129" spans="1:16" ht="180">
      <c r="A129" s="24">
        <v>20220040200125</v>
      </c>
      <c r="B129" s="25">
        <v>1.2</v>
      </c>
      <c r="C129" s="24" t="s">
        <v>358</v>
      </c>
      <c r="D129" s="102">
        <v>38167</v>
      </c>
      <c r="E129" s="103" t="s">
        <v>1161</v>
      </c>
      <c r="F129" s="5" t="s">
        <v>46</v>
      </c>
      <c r="G129" s="5" t="s">
        <v>1161</v>
      </c>
      <c r="H129" s="104" t="s">
        <v>1540</v>
      </c>
      <c r="I129" s="5" t="s">
        <v>1348</v>
      </c>
      <c r="J129" s="5" t="s">
        <v>354</v>
      </c>
      <c r="K129" s="106" t="s">
        <v>395</v>
      </c>
      <c r="L129" s="5" t="str">
        <f t="shared" si="3"/>
        <v>GOOD</v>
      </c>
      <c r="M129" s="5" t="s">
        <v>350</v>
      </c>
      <c r="N129" s="5" t="str">
        <f t="shared" si="4"/>
        <v>B5B6</v>
      </c>
      <c r="O129" s="5" t="s">
        <v>360</v>
      </c>
      <c r="P129" t="s">
        <v>472</v>
      </c>
    </row>
    <row r="130" spans="1:16" ht="24">
      <c r="A130" s="24">
        <v>20220040200126</v>
      </c>
      <c r="B130" s="113">
        <v>2.25</v>
      </c>
      <c r="C130" s="24" t="s">
        <v>182</v>
      </c>
      <c r="D130" s="102">
        <v>37873</v>
      </c>
      <c r="E130" s="103" t="s">
        <v>1161</v>
      </c>
      <c r="F130" s="5" t="s">
        <v>348</v>
      </c>
      <c r="G130" s="5" t="s">
        <v>1161</v>
      </c>
      <c r="H130" s="104" t="s">
        <v>440</v>
      </c>
      <c r="I130" s="5" t="s">
        <v>1349</v>
      </c>
      <c r="J130" s="5" t="s">
        <v>205</v>
      </c>
      <c r="K130" s="106" t="s">
        <v>427</v>
      </c>
      <c r="L130" s="5" t="str">
        <f t="shared" si="3"/>
        <v>PASS</v>
      </c>
      <c r="M130" s="5" t="s">
        <v>350</v>
      </c>
      <c r="N130" s="5" t="str">
        <f t="shared" si="4"/>
        <v>B6</v>
      </c>
      <c r="O130" s="5" t="s">
        <v>47</v>
      </c>
      <c r="P130" t="s">
        <v>1531</v>
      </c>
    </row>
    <row r="131" spans="1:16" ht="156">
      <c r="A131" s="24">
        <v>20220040200127</v>
      </c>
      <c r="B131" s="113">
        <v>3.4</v>
      </c>
      <c r="C131" s="24" t="s">
        <v>190</v>
      </c>
      <c r="D131" s="102">
        <v>38127</v>
      </c>
      <c r="E131" s="103" t="s">
        <v>1161</v>
      </c>
      <c r="F131" s="5" t="s">
        <v>48</v>
      </c>
      <c r="G131" s="5" t="s">
        <v>1161</v>
      </c>
      <c r="H131" s="104" t="s">
        <v>485</v>
      </c>
      <c r="I131" s="5" t="s">
        <v>1350</v>
      </c>
      <c r="J131" s="5" t="s">
        <v>607</v>
      </c>
      <c r="K131" s="106" t="s">
        <v>395</v>
      </c>
      <c r="L131" s="5" t="str">
        <f t="shared" si="3"/>
        <v>PASS2</v>
      </c>
      <c r="M131" s="5" t="s">
        <v>350</v>
      </c>
      <c r="N131" s="5" t="str">
        <f t="shared" si="4"/>
        <v>B5B6</v>
      </c>
      <c r="O131" s="5" t="s">
        <v>360</v>
      </c>
      <c r="P131" t="s">
        <v>463</v>
      </c>
    </row>
    <row r="132" spans="1:16" ht="132">
      <c r="A132" s="24">
        <v>20220040200128</v>
      </c>
      <c r="B132" s="25">
        <v>1.1</v>
      </c>
      <c r="C132" s="24" t="s">
        <v>186</v>
      </c>
      <c r="D132" s="102">
        <v>38078</v>
      </c>
      <c r="E132" s="103" t="s">
        <v>1161</v>
      </c>
      <c r="F132" s="5" t="s">
        <v>49</v>
      </c>
      <c r="G132" s="5" t="s">
        <v>1161</v>
      </c>
      <c r="H132" s="104" t="s">
        <v>1540</v>
      </c>
      <c r="I132" s="5" t="s">
        <v>1351</v>
      </c>
      <c r="J132" s="5" t="s">
        <v>205</v>
      </c>
      <c r="K132" s="107" t="s">
        <v>1536</v>
      </c>
      <c r="L132" s="5" t="str">
        <f t="shared" si="3"/>
        <v>GOOD</v>
      </c>
      <c r="M132" s="5" t="s">
        <v>350</v>
      </c>
      <c r="N132" s="5" t="str">
        <f t="shared" si="4"/>
        <v>ANY</v>
      </c>
      <c r="O132" s="5" t="s">
        <v>362</v>
      </c>
      <c r="P132" t="s">
        <v>395</v>
      </c>
    </row>
    <row r="133" spans="1:16" ht="24">
      <c r="A133" s="24">
        <v>20220040200129</v>
      </c>
      <c r="B133" s="111">
        <v>2.2</v>
      </c>
      <c r="C133" s="24" t="s">
        <v>356</v>
      </c>
      <c r="D133" s="102">
        <v>37826</v>
      </c>
      <c r="E133" s="103" t="s">
        <v>1161</v>
      </c>
      <c r="F133" s="5" t="s">
        <v>50</v>
      </c>
      <c r="G133" s="5" t="s">
        <v>1161</v>
      </c>
      <c r="H133" s="104" t="s">
        <v>1540</v>
      </c>
      <c r="I133" s="5" t="s">
        <v>1552</v>
      </c>
      <c r="J133" s="5" t="s">
        <v>205</v>
      </c>
      <c r="K133" s="106" t="s">
        <v>427</v>
      </c>
      <c r="L133" s="5" t="str">
        <f t="shared" si="3"/>
        <v>PASS</v>
      </c>
      <c r="M133" s="5" t="s">
        <v>350</v>
      </c>
      <c r="N133" s="5" t="str">
        <f t="shared" si="4"/>
        <v>B5B6</v>
      </c>
      <c r="O133" s="5" t="s">
        <v>355</v>
      </c>
      <c r="P133" t="s">
        <v>395</v>
      </c>
    </row>
    <row r="134" spans="1:16" ht="24">
      <c r="A134" s="24">
        <v>20220040200130</v>
      </c>
      <c r="B134" s="111">
        <v>1.1</v>
      </c>
      <c r="C134" s="24" t="s">
        <v>182</v>
      </c>
      <c r="D134" s="102">
        <v>37860</v>
      </c>
      <c r="E134" s="103" t="s">
        <v>1161</v>
      </c>
      <c r="F134" s="5" t="s">
        <v>348</v>
      </c>
      <c r="G134" s="5" t="s">
        <v>1161</v>
      </c>
      <c r="H134" s="104" t="s">
        <v>1540</v>
      </c>
      <c r="I134" s="5" t="s">
        <v>1352</v>
      </c>
      <c r="J134" s="5" t="s">
        <v>607</v>
      </c>
      <c r="K134" s="106" t="s">
        <v>395</v>
      </c>
      <c r="L134" s="5" t="str">
        <f t="shared" si="3"/>
        <v>GOOD</v>
      </c>
      <c r="M134" s="5" t="s">
        <v>350</v>
      </c>
      <c r="N134" s="5" t="str">
        <f t="shared" si="4"/>
        <v>ANY</v>
      </c>
      <c r="O134" s="5" t="s">
        <v>362</v>
      </c>
      <c r="P134" t="s">
        <v>395</v>
      </c>
    </row>
    <row r="135" spans="1:16" ht="24">
      <c r="A135" s="24">
        <v>20220040200131</v>
      </c>
      <c r="B135" s="112">
        <v>1.2</v>
      </c>
      <c r="C135" s="24" t="s">
        <v>358</v>
      </c>
      <c r="D135" s="102">
        <v>37875</v>
      </c>
      <c r="E135" s="103" t="s">
        <v>1161</v>
      </c>
      <c r="F135" s="5" t="s">
        <v>348</v>
      </c>
      <c r="G135" s="5" t="s">
        <v>1161</v>
      </c>
      <c r="H135" s="104" t="s">
        <v>1540</v>
      </c>
      <c r="I135" s="5" t="s">
        <v>1552</v>
      </c>
      <c r="J135" s="5" t="s">
        <v>607</v>
      </c>
      <c r="K135" s="106" t="s">
        <v>395</v>
      </c>
      <c r="L135" s="5" t="str">
        <f t="shared" si="3"/>
        <v>GOOD</v>
      </c>
      <c r="M135" s="5" t="s">
        <v>350</v>
      </c>
      <c r="N135" s="5" t="str">
        <f t="shared" si="4"/>
        <v>B5B6</v>
      </c>
      <c r="O135" s="5" t="s">
        <v>208</v>
      </c>
      <c r="P135" t="s">
        <v>395</v>
      </c>
    </row>
    <row r="136" spans="1:16" ht="24">
      <c r="A136" s="24">
        <v>20220040200132</v>
      </c>
      <c r="B136" s="25">
        <v>1.1</v>
      </c>
      <c r="C136" s="24" t="s">
        <v>182</v>
      </c>
      <c r="D136" s="102">
        <v>37833</v>
      </c>
      <c r="E136" s="103" t="s">
        <v>1161</v>
      </c>
      <c r="F136" s="5" t="s">
        <v>348</v>
      </c>
      <c r="G136" s="5" t="s">
        <v>1161</v>
      </c>
      <c r="H136" s="104" t="s">
        <v>440</v>
      </c>
      <c r="I136" s="5" t="s">
        <v>1353</v>
      </c>
      <c r="J136" s="5" t="s">
        <v>205</v>
      </c>
      <c r="K136" s="107" t="s">
        <v>473</v>
      </c>
      <c r="L136" s="5" t="str">
        <f t="shared" si="3"/>
        <v>GOOD</v>
      </c>
      <c r="M136" s="5" t="s">
        <v>350</v>
      </c>
      <c r="N136" s="5" t="str">
        <f t="shared" si="4"/>
        <v>ANY</v>
      </c>
      <c r="O136" s="5" t="s">
        <v>362</v>
      </c>
      <c r="P136" t="s">
        <v>474</v>
      </c>
    </row>
    <row r="137" spans="1:16" ht="24">
      <c r="A137" s="24">
        <v>20220040200133</v>
      </c>
      <c r="B137" s="25">
        <v>1.2</v>
      </c>
      <c r="C137" s="24" t="s">
        <v>213</v>
      </c>
      <c r="D137" s="102">
        <v>37866</v>
      </c>
      <c r="E137" s="103" t="s">
        <v>1161</v>
      </c>
      <c r="F137" s="5" t="s">
        <v>348</v>
      </c>
      <c r="G137" s="5" t="s">
        <v>1161</v>
      </c>
      <c r="H137" s="104" t="s">
        <v>1540</v>
      </c>
      <c r="I137" s="5" t="s">
        <v>1354</v>
      </c>
      <c r="J137" s="5" t="s">
        <v>607</v>
      </c>
      <c r="K137" s="106" t="s">
        <v>395</v>
      </c>
      <c r="L137" s="5" t="str">
        <f t="shared" si="3"/>
        <v>GOOD</v>
      </c>
      <c r="M137" s="5" t="s">
        <v>350</v>
      </c>
      <c r="N137" s="5" t="str">
        <f t="shared" si="4"/>
        <v>B5B6</v>
      </c>
      <c r="O137" s="5" t="s">
        <v>184</v>
      </c>
      <c r="P137" t="s">
        <v>395</v>
      </c>
    </row>
    <row r="138" spans="1:16" ht="72">
      <c r="A138" s="24">
        <v>20220040200134</v>
      </c>
      <c r="B138" s="25">
        <v>1.2</v>
      </c>
      <c r="C138" s="24" t="s">
        <v>183</v>
      </c>
      <c r="D138" s="102">
        <v>37860</v>
      </c>
      <c r="E138" s="103" t="s">
        <v>1161</v>
      </c>
      <c r="F138" s="5" t="s">
        <v>348</v>
      </c>
      <c r="G138" s="5" t="s">
        <v>1161</v>
      </c>
      <c r="H138" s="104" t="s">
        <v>485</v>
      </c>
      <c r="I138" s="5" t="s">
        <v>1355</v>
      </c>
      <c r="J138" s="5" t="s">
        <v>205</v>
      </c>
      <c r="K138" s="106" t="s">
        <v>427</v>
      </c>
      <c r="L138" s="5" t="str">
        <f t="shared" si="3"/>
        <v>GOOD</v>
      </c>
      <c r="M138" s="5" t="s">
        <v>350</v>
      </c>
      <c r="N138" s="5" t="str">
        <f t="shared" si="4"/>
        <v>B5B6</v>
      </c>
      <c r="O138" s="5" t="s">
        <v>184</v>
      </c>
      <c r="P138" t="s">
        <v>475</v>
      </c>
    </row>
    <row r="139" spans="1:16" ht="24">
      <c r="A139" s="24">
        <v>20220040200135</v>
      </c>
      <c r="B139" s="25">
        <v>1.2</v>
      </c>
      <c r="C139" s="24" t="s">
        <v>182</v>
      </c>
      <c r="D139" s="102">
        <v>37861</v>
      </c>
      <c r="E139" s="103" t="s">
        <v>1161</v>
      </c>
      <c r="F139" s="5" t="s">
        <v>349</v>
      </c>
      <c r="G139" s="5" t="s">
        <v>1161</v>
      </c>
      <c r="H139" s="104" t="s">
        <v>1540</v>
      </c>
      <c r="I139" s="5" t="s">
        <v>1552</v>
      </c>
      <c r="J139" s="5" t="s">
        <v>607</v>
      </c>
      <c r="K139" s="106" t="s">
        <v>395</v>
      </c>
      <c r="L139" s="5" t="str">
        <f t="shared" si="3"/>
        <v>GOOD</v>
      </c>
      <c r="M139" s="5" t="s">
        <v>350</v>
      </c>
      <c r="N139" s="5" t="str">
        <f t="shared" si="4"/>
        <v>B5B6</v>
      </c>
      <c r="O139" s="5" t="s">
        <v>184</v>
      </c>
      <c r="P139" t="s">
        <v>395</v>
      </c>
    </row>
    <row r="140" spans="1:16" ht="33.75">
      <c r="A140" s="24">
        <v>20220040200136</v>
      </c>
      <c r="B140" s="114">
        <v>1.2</v>
      </c>
      <c r="C140" s="24" t="s">
        <v>182</v>
      </c>
      <c r="D140" s="102">
        <v>37866</v>
      </c>
      <c r="E140" s="103" t="s">
        <v>1161</v>
      </c>
      <c r="F140" s="5" t="s">
        <v>348</v>
      </c>
      <c r="G140" s="5" t="s">
        <v>1161</v>
      </c>
      <c r="H140" s="104" t="s">
        <v>197</v>
      </c>
      <c r="I140" s="5" t="s">
        <v>1356</v>
      </c>
      <c r="J140" s="5" t="s">
        <v>354</v>
      </c>
      <c r="K140" s="107" t="s">
        <v>476</v>
      </c>
      <c r="L140" s="5" t="str">
        <f t="shared" si="3"/>
        <v>GOOD</v>
      </c>
      <c r="M140" s="5" t="s">
        <v>350</v>
      </c>
      <c r="N140" s="5" t="str">
        <f t="shared" si="4"/>
        <v>B5B6</v>
      </c>
      <c r="O140" s="5" t="s">
        <v>184</v>
      </c>
      <c r="P140" t="s">
        <v>477</v>
      </c>
    </row>
    <row r="141" spans="1:16" ht="36">
      <c r="A141" s="24">
        <v>20220040200137</v>
      </c>
      <c r="B141" s="111">
        <v>1.2</v>
      </c>
      <c r="C141" s="24" t="s">
        <v>213</v>
      </c>
      <c r="D141" s="102">
        <v>37866</v>
      </c>
      <c r="E141" s="103" t="s">
        <v>1161</v>
      </c>
      <c r="F141" s="5" t="s">
        <v>51</v>
      </c>
      <c r="G141" s="5" t="s">
        <v>1161</v>
      </c>
      <c r="H141" s="104" t="s">
        <v>485</v>
      </c>
      <c r="I141" s="5" t="s">
        <v>1357</v>
      </c>
      <c r="J141" s="5" t="s">
        <v>607</v>
      </c>
      <c r="K141" s="107" t="s">
        <v>395</v>
      </c>
      <c r="L141" s="5" t="str">
        <f aca="true" t="shared" si="5" ref="L141:L204">IF(OR(B141=1.1,B141=1.2,B141=1.25),"GOOD",IF(OR(B141=2.1,B141=2.2,B141=2.25),"PASS",IF(OR(B141=3.3,B141=3.4,B141=3.45),"PASS2",IF(OR(B141=3.5,B141=3.6,B141=3.65),"SPARE",IF(OR(B141=4.1,B141=4.2),"FAIL","")))))</f>
        <v>GOOD</v>
      </c>
      <c r="M141" s="5" t="s">
        <v>350</v>
      </c>
      <c r="N141" s="5" t="str">
        <f aca="true" t="shared" si="6" ref="N141:N204">IF(OR(B141=1.1,B141=2.1,B141=3.3,B141=3.5),"ANY",IF(OR(B141=1.2,B141=2.2,B141=3.4,B141=3.6),"B5B6",IF(OR(B141=1.25,B141=2.25,B141=3.45,B141=3.65),"B6","")))</f>
        <v>B5B6</v>
      </c>
      <c r="O141" s="5" t="s">
        <v>200</v>
      </c>
      <c r="P141" t="s">
        <v>478</v>
      </c>
    </row>
    <row r="142" spans="1:16" ht="36">
      <c r="A142" s="24">
        <v>20220040200138</v>
      </c>
      <c r="B142" s="114">
        <v>1.2</v>
      </c>
      <c r="C142" s="24" t="s">
        <v>182</v>
      </c>
      <c r="D142" s="102">
        <v>37872</v>
      </c>
      <c r="E142" s="103" t="s">
        <v>1161</v>
      </c>
      <c r="F142" s="5" t="s">
        <v>348</v>
      </c>
      <c r="G142" s="5" t="s">
        <v>1161</v>
      </c>
      <c r="H142" s="104" t="s">
        <v>485</v>
      </c>
      <c r="I142" s="5" t="s">
        <v>1358</v>
      </c>
      <c r="J142" s="5" t="s">
        <v>205</v>
      </c>
      <c r="K142" s="107" t="s">
        <v>479</v>
      </c>
      <c r="L142" s="5" t="str">
        <f t="shared" si="5"/>
        <v>GOOD</v>
      </c>
      <c r="M142" s="5" t="s">
        <v>350</v>
      </c>
      <c r="N142" s="5" t="str">
        <f t="shared" si="6"/>
        <v>B5B6</v>
      </c>
      <c r="O142" s="5" t="s">
        <v>184</v>
      </c>
      <c r="P142" t="s">
        <v>480</v>
      </c>
    </row>
    <row r="143" spans="1:16" ht="36">
      <c r="A143" s="24">
        <v>20220040200139</v>
      </c>
      <c r="B143" s="25">
        <v>1.1</v>
      </c>
      <c r="C143" s="24" t="s">
        <v>52</v>
      </c>
      <c r="D143" s="102">
        <v>37821</v>
      </c>
      <c r="E143" s="103" t="s">
        <v>1161</v>
      </c>
      <c r="F143" s="5" t="s">
        <v>349</v>
      </c>
      <c r="G143" s="5" t="s">
        <v>1161</v>
      </c>
      <c r="H143" s="104" t="s">
        <v>1540</v>
      </c>
      <c r="I143" s="5" t="s">
        <v>1359</v>
      </c>
      <c r="J143" s="5" t="s">
        <v>607</v>
      </c>
      <c r="K143" s="106" t="s">
        <v>395</v>
      </c>
      <c r="L143" s="5" t="str">
        <f t="shared" si="5"/>
        <v>GOOD</v>
      </c>
      <c r="M143" s="5" t="s">
        <v>350</v>
      </c>
      <c r="N143" s="5" t="str">
        <f t="shared" si="6"/>
        <v>ANY</v>
      </c>
      <c r="O143" s="5" t="s">
        <v>362</v>
      </c>
      <c r="P143" t="s">
        <v>481</v>
      </c>
    </row>
    <row r="144" spans="1:16" ht="24">
      <c r="A144" s="24">
        <v>20220040200140</v>
      </c>
      <c r="B144" s="111">
        <v>1.2</v>
      </c>
      <c r="C144" s="24" t="s">
        <v>213</v>
      </c>
      <c r="D144" s="102">
        <v>37847</v>
      </c>
      <c r="E144" s="103" t="s">
        <v>1161</v>
      </c>
      <c r="F144" s="5" t="s">
        <v>365</v>
      </c>
      <c r="G144" s="5" t="s">
        <v>1161</v>
      </c>
      <c r="H144" s="104" t="s">
        <v>1540</v>
      </c>
      <c r="I144" s="5" t="s">
        <v>1360</v>
      </c>
      <c r="J144" s="5" t="s">
        <v>354</v>
      </c>
      <c r="K144" s="107" t="s">
        <v>1538</v>
      </c>
      <c r="L144" s="5" t="str">
        <f t="shared" si="5"/>
        <v>GOOD</v>
      </c>
      <c r="M144" s="5" t="s">
        <v>350</v>
      </c>
      <c r="N144" s="5" t="str">
        <f t="shared" si="6"/>
        <v>B5B6</v>
      </c>
      <c r="O144" s="5" t="s">
        <v>360</v>
      </c>
      <c r="P144" t="s">
        <v>395</v>
      </c>
    </row>
    <row r="145" spans="1:16" ht="24">
      <c r="A145" s="24">
        <v>20220040200141</v>
      </c>
      <c r="B145" s="25">
        <v>3.6</v>
      </c>
      <c r="C145" s="24" t="s">
        <v>319</v>
      </c>
      <c r="D145" s="102">
        <v>37869</v>
      </c>
      <c r="E145" s="103" t="s">
        <v>1161</v>
      </c>
      <c r="F145" s="5" t="s">
        <v>348</v>
      </c>
      <c r="G145" s="5" t="s">
        <v>1161</v>
      </c>
      <c r="H145" s="104" t="s">
        <v>485</v>
      </c>
      <c r="I145" s="5" t="s">
        <v>1361</v>
      </c>
      <c r="J145" s="5" t="s">
        <v>607</v>
      </c>
      <c r="K145" s="106" t="s">
        <v>395</v>
      </c>
      <c r="L145" s="5" t="str">
        <f t="shared" si="5"/>
        <v>SPARE</v>
      </c>
      <c r="M145" s="5" t="s">
        <v>304</v>
      </c>
      <c r="N145" s="5" t="str">
        <f t="shared" si="6"/>
        <v>B5B6</v>
      </c>
      <c r="O145" s="5" t="s">
        <v>208</v>
      </c>
      <c r="P145" t="s">
        <v>132</v>
      </c>
    </row>
    <row r="146" spans="1:16" ht="36">
      <c r="A146" s="24">
        <v>20220040200142</v>
      </c>
      <c r="B146" s="25">
        <v>1.2</v>
      </c>
      <c r="C146" s="24" t="s">
        <v>183</v>
      </c>
      <c r="D146" s="102">
        <v>37827</v>
      </c>
      <c r="E146" s="103" t="s">
        <v>1161</v>
      </c>
      <c r="F146" s="5" t="s">
        <v>207</v>
      </c>
      <c r="G146" s="5" t="s">
        <v>1161</v>
      </c>
      <c r="H146" s="104" t="s">
        <v>1540</v>
      </c>
      <c r="I146" s="5" t="s">
        <v>1362</v>
      </c>
      <c r="J146" s="5" t="s">
        <v>607</v>
      </c>
      <c r="K146" s="106" t="s">
        <v>395</v>
      </c>
      <c r="L146" s="5" t="str">
        <f t="shared" si="5"/>
        <v>GOOD</v>
      </c>
      <c r="M146" s="5" t="s">
        <v>350</v>
      </c>
      <c r="N146" s="5" t="str">
        <f t="shared" si="6"/>
        <v>B5B6</v>
      </c>
      <c r="O146" s="5" t="s">
        <v>355</v>
      </c>
      <c r="P146" t="s">
        <v>395</v>
      </c>
    </row>
    <row r="147" spans="1:16" ht="24">
      <c r="A147" s="24">
        <v>20220040200143</v>
      </c>
      <c r="B147" s="25">
        <v>1.2</v>
      </c>
      <c r="C147" s="24" t="s">
        <v>213</v>
      </c>
      <c r="D147" s="102">
        <v>37841</v>
      </c>
      <c r="E147" s="103" t="s">
        <v>1161</v>
      </c>
      <c r="F147" s="5" t="s">
        <v>53</v>
      </c>
      <c r="G147" s="5" t="s">
        <v>1161</v>
      </c>
      <c r="H147" s="104" t="s">
        <v>1540</v>
      </c>
      <c r="I147" s="5" t="s">
        <v>1363</v>
      </c>
      <c r="J147" s="5" t="s">
        <v>205</v>
      </c>
      <c r="K147" s="106" t="s">
        <v>473</v>
      </c>
      <c r="L147" s="5" t="str">
        <f t="shared" si="5"/>
        <v>GOOD</v>
      </c>
      <c r="M147" s="5" t="s">
        <v>350</v>
      </c>
      <c r="N147" s="5" t="str">
        <f t="shared" si="6"/>
        <v>B5B6</v>
      </c>
      <c r="O147" s="5" t="s">
        <v>355</v>
      </c>
      <c r="P147" t="s">
        <v>395</v>
      </c>
    </row>
    <row r="148" spans="1:16" ht="96">
      <c r="A148" s="24">
        <v>20220040200144</v>
      </c>
      <c r="B148" s="111">
        <v>1.2</v>
      </c>
      <c r="C148" s="24" t="s">
        <v>356</v>
      </c>
      <c r="D148" s="102">
        <v>37832</v>
      </c>
      <c r="E148" s="103" t="s">
        <v>1161</v>
      </c>
      <c r="F148" s="5" t="s">
        <v>54</v>
      </c>
      <c r="G148" s="5" t="s">
        <v>1161</v>
      </c>
      <c r="H148" s="104" t="s">
        <v>440</v>
      </c>
      <c r="I148" s="5" t="s">
        <v>1484</v>
      </c>
      <c r="J148" s="5" t="s">
        <v>607</v>
      </c>
      <c r="K148" s="107" t="s">
        <v>395</v>
      </c>
      <c r="L148" s="5" t="str">
        <f t="shared" si="5"/>
        <v>GOOD</v>
      </c>
      <c r="M148" s="5" t="s">
        <v>350</v>
      </c>
      <c r="N148" s="5" t="str">
        <f t="shared" si="6"/>
        <v>B5B6</v>
      </c>
      <c r="O148" s="5" t="s">
        <v>360</v>
      </c>
      <c r="P148" t="s">
        <v>395</v>
      </c>
    </row>
    <row r="149" spans="1:16" ht="36">
      <c r="A149" s="24">
        <v>20220040200145</v>
      </c>
      <c r="B149" s="25">
        <v>1.1</v>
      </c>
      <c r="C149" s="24" t="s">
        <v>187</v>
      </c>
      <c r="D149" s="102">
        <v>37946</v>
      </c>
      <c r="E149" s="103" t="s">
        <v>1161</v>
      </c>
      <c r="F149" s="5" t="s">
        <v>348</v>
      </c>
      <c r="G149" s="5" t="s">
        <v>1161</v>
      </c>
      <c r="H149" s="104" t="s">
        <v>440</v>
      </c>
      <c r="I149" s="5" t="s">
        <v>1485</v>
      </c>
      <c r="J149" s="5" t="s">
        <v>607</v>
      </c>
      <c r="K149" s="106" t="s">
        <v>395</v>
      </c>
      <c r="L149" s="5" t="str">
        <f t="shared" si="5"/>
        <v>GOOD</v>
      </c>
      <c r="M149" s="5" t="s">
        <v>350</v>
      </c>
      <c r="N149" s="5" t="str">
        <f t="shared" si="6"/>
        <v>ANY</v>
      </c>
      <c r="O149" s="5" t="s">
        <v>362</v>
      </c>
      <c r="P149" t="s">
        <v>1539</v>
      </c>
    </row>
    <row r="150" spans="1:16" ht="24">
      <c r="A150" s="24">
        <v>20220040200146</v>
      </c>
      <c r="B150" s="25">
        <v>1.2</v>
      </c>
      <c r="C150" s="24" t="s">
        <v>213</v>
      </c>
      <c r="D150" s="102">
        <v>37805</v>
      </c>
      <c r="E150" s="103" t="s">
        <v>1161</v>
      </c>
      <c r="F150" s="5" t="s">
        <v>55</v>
      </c>
      <c r="G150" s="5" t="s">
        <v>1161</v>
      </c>
      <c r="H150" s="104" t="s">
        <v>1540</v>
      </c>
      <c r="I150" s="5" t="s">
        <v>1486</v>
      </c>
      <c r="J150" s="5" t="s">
        <v>607</v>
      </c>
      <c r="K150" s="107" t="s">
        <v>607</v>
      </c>
      <c r="L150" s="5" t="str">
        <f t="shared" si="5"/>
        <v>GOOD</v>
      </c>
      <c r="M150" s="5" t="s">
        <v>350</v>
      </c>
      <c r="N150" s="5" t="str">
        <f t="shared" si="6"/>
        <v>B5B6</v>
      </c>
      <c r="O150" s="5" t="s">
        <v>360</v>
      </c>
      <c r="P150" t="s">
        <v>395</v>
      </c>
    </row>
    <row r="151" spans="1:16" ht="36">
      <c r="A151" s="24">
        <v>20220040200147</v>
      </c>
      <c r="B151" s="113">
        <v>1.25</v>
      </c>
      <c r="C151" s="24" t="s">
        <v>190</v>
      </c>
      <c r="D151" s="102">
        <v>38187</v>
      </c>
      <c r="E151" s="103" t="s">
        <v>1161</v>
      </c>
      <c r="F151" s="5" t="s">
        <v>56</v>
      </c>
      <c r="G151" s="5" t="s">
        <v>1161</v>
      </c>
      <c r="H151" s="104" t="s">
        <v>1540</v>
      </c>
      <c r="I151" s="24" t="s">
        <v>1487</v>
      </c>
      <c r="J151" s="5" t="s">
        <v>607</v>
      </c>
      <c r="K151" s="106" t="s">
        <v>607</v>
      </c>
      <c r="L151" s="5" t="str">
        <f t="shared" si="5"/>
        <v>GOOD</v>
      </c>
      <c r="M151" s="5" t="s">
        <v>350</v>
      </c>
      <c r="N151" s="5" t="str">
        <f t="shared" si="6"/>
        <v>B6</v>
      </c>
      <c r="O151" s="5" t="s">
        <v>202</v>
      </c>
      <c r="P151" t="s">
        <v>395</v>
      </c>
    </row>
    <row r="152" spans="1:16" ht="36">
      <c r="A152" s="24">
        <v>20220040200148</v>
      </c>
      <c r="B152" s="113">
        <v>3.65</v>
      </c>
      <c r="C152" s="24" t="s">
        <v>319</v>
      </c>
      <c r="D152" s="102" t="s">
        <v>57</v>
      </c>
      <c r="E152" s="103" t="s">
        <v>1161</v>
      </c>
      <c r="F152" s="5" t="s">
        <v>348</v>
      </c>
      <c r="G152" s="5" t="s">
        <v>1165</v>
      </c>
      <c r="H152" s="104" t="s">
        <v>440</v>
      </c>
      <c r="I152" s="121" t="s">
        <v>1488</v>
      </c>
      <c r="J152" s="5" t="s">
        <v>607</v>
      </c>
      <c r="K152" s="106" t="s">
        <v>395</v>
      </c>
      <c r="L152" s="5" t="str">
        <f t="shared" si="5"/>
        <v>SPARE</v>
      </c>
      <c r="M152" s="5" t="s">
        <v>307</v>
      </c>
      <c r="N152" s="5" t="str">
        <f t="shared" si="6"/>
        <v>B6</v>
      </c>
      <c r="O152" s="5" t="s">
        <v>58</v>
      </c>
      <c r="P152" t="s">
        <v>133</v>
      </c>
    </row>
    <row r="153" spans="1:16" ht="24">
      <c r="A153" s="24">
        <v>20220040200149</v>
      </c>
      <c r="B153" s="25">
        <v>1.2</v>
      </c>
      <c r="C153" s="24" t="s">
        <v>213</v>
      </c>
      <c r="D153" s="102">
        <v>37802</v>
      </c>
      <c r="E153" s="103" t="s">
        <v>1161</v>
      </c>
      <c r="F153" s="5" t="s">
        <v>365</v>
      </c>
      <c r="G153" s="5" t="s">
        <v>1161</v>
      </c>
      <c r="H153" s="104" t="s">
        <v>1540</v>
      </c>
      <c r="I153" s="5" t="s">
        <v>1552</v>
      </c>
      <c r="J153" s="5" t="s">
        <v>354</v>
      </c>
      <c r="K153" s="106" t="s">
        <v>402</v>
      </c>
      <c r="L153" s="5" t="str">
        <f t="shared" si="5"/>
        <v>GOOD</v>
      </c>
      <c r="M153" s="5" t="s">
        <v>350</v>
      </c>
      <c r="N153" s="5" t="str">
        <f t="shared" si="6"/>
        <v>B5B6</v>
      </c>
      <c r="O153" s="5" t="s">
        <v>360</v>
      </c>
      <c r="P153" t="s">
        <v>395</v>
      </c>
    </row>
    <row r="154" spans="1:16" ht="24">
      <c r="A154" s="24">
        <v>20220040200150</v>
      </c>
      <c r="B154" s="25">
        <v>1.2</v>
      </c>
      <c r="C154" s="24" t="s">
        <v>213</v>
      </c>
      <c r="D154" s="102">
        <v>37998</v>
      </c>
      <c r="E154" s="103" t="s">
        <v>1161</v>
      </c>
      <c r="F154" s="5" t="s">
        <v>59</v>
      </c>
      <c r="G154" s="5" t="s">
        <v>1161</v>
      </c>
      <c r="H154" s="104" t="s">
        <v>440</v>
      </c>
      <c r="I154" s="5" t="s">
        <v>1552</v>
      </c>
      <c r="J154" s="5" t="s">
        <v>607</v>
      </c>
      <c r="K154" s="106" t="s">
        <v>395</v>
      </c>
      <c r="L154" s="5" t="str">
        <f t="shared" si="5"/>
        <v>GOOD</v>
      </c>
      <c r="M154" s="5" t="s">
        <v>350</v>
      </c>
      <c r="N154" s="5" t="str">
        <f t="shared" si="6"/>
        <v>B5B6</v>
      </c>
      <c r="O154" s="5" t="s">
        <v>360</v>
      </c>
      <c r="P154" t="s">
        <v>1531</v>
      </c>
    </row>
    <row r="155" spans="1:16" ht="36">
      <c r="A155" s="24">
        <v>20220040200151</v>
      </c>
      <c r="B155" s="111">
        <v>1.1</v>
      </c>
      <c r="C155" s="24" t="s">
        <v>183</v>
      </c>
      <c r="D155" s="102">
        <v>37833</v>
      </c>
      <c r="E155" s="103" t="s">
        <v>1161</v>
      </c>
      <c r="F155" s="5" t="s">
        <v>348</v>
      </c>
      <c r="G155" s="5" t="s">
        <v>1161</v>
      </c>
      <c r="H155" s="104" t="s">
        <v>1540</v>
      </c>
      <c r="I155" s="5" t="s">
        <v>1489</v>
      </c>
      <c r="J155" s="5" t="s">
        <v>205</v>
      </c>
      <c r="K155" s="106" t="s">
        <v>427</v>
      </c>
      <c r="L155" s="5" t="str">
        <f t="shared" si="5"/>
        <v>GOOD</v>
      </c>
      <c r="M155" s="5" t="s">
        <v>350</v>
      </c>
      <c r="N155" s="5" t="str">
        <f t="shared" si="6"/>
        <v>ANY</v>
      </c>
      <c r="O155" s="5" t="s">
        <v>362</v>
      </c>
      <c r="P155" t="s">
        <v>395</v>
      </c>
    </row>
    <row r="156" spans="1:16" ht="33.75">
      <c r="A156" s="24">
        <v>20220040200152</v>
      </c>
      <c r="B156" s="25">
        <v>1.1</v>
      </c>
      <c r="C156" s="24" t="s">
        <v>194</v>
      </c>
      <c r="D156" s="102">
        <v>37834</v>
      </c>
      <c r="E156" s="103" t="s">
        <v>1161</v>
      </c>
      <c r="F156" s="5" t="s">
        <v>348</v>
      </c>
      <c r="G156" s="5" t="s">
        <v>1161</v>
      </c>
      <c r="H156" s="104" t="s">
        <v>1540</v>
      </c>
      <c r="I156" s="5" t="s">
        <v>1414</v>
      </c>
      <c r="J156" s="5" t="s">
        <v>354</v>
      </c>
      <c r="K156" s="106" t="s">
        <v>1541</v>
      </c>
      <c r="L156" s="5" t="str">
        <f t="shared" si="5"/>
        <v>GOOD</v>
      </c>
      <c r="M156" s="5" t="s">
        <v>350</v>
      </c>
      <c r="N156" s="5" t="str">
        <f t="shared" si="6"/>
        <v>ANY</v>
      </c>
      <c r="O156" s="5" t="s">
        <v>362</v>
      </c>
      <c r="P156" t="s">
        <v>1542</v>
      </c>
    </row>
    <row r="157" spans="1:16" ht="36">
      <c r="A157" s="24">
        <v>20220040200153</v>
      </c>
      <c r="B157" s="113">
        <v>1.25</v>
      </c>
      <c r="C157" s="24" t="s">
        <v>187</v>
      </c>
      <c r="D157" s="102">
        <v>37812</v>
      </c>
      <c r="E157" s="103" t="s">
        <v>1161</v>
      </c>
      <c r="F157" s="5" t="s">
        <v>348</v>
      </c>
      <c r="G157" s="5" t="s">
        <v>1161</v>
      </c>
      <c r="H157" s="104" t="s">
        <v>440</v>
      </c>
      <c r="I157" s="5" t="s">
        <v>1490</v>
      </c>
      <c r="J157" s="5" t="s">
        <v>607</v>
      </c>
      <c r="K157" s="106" t="s">
        <v>395</v>
      </c>
      <c r="L157" s="5" t="str">
        <f t="shared" si="5"/>
        <v>GOOD</v>
      </c>
      <c r="M157" s="5" t="s">
        <v>350</v>
      </c>
      <c r="N157" s="5" t="str">
        <f t="shared" si="6"/>
        <v>B6</v>
      </c>
      <c r="O157" s="5" t="s">
        <v>192</v>
      </c>
      <c r="P157" t="s">
        <v>1543</v>
      </c>
    </row>
    <row r="158" spans="1:16" ht="96">
      <c r="A158" s="24">
        <v>20220040200154</v>
      </c>
      <c r="B158" s="113">
        <v>3.45</v>
      </c>
      <c r="C158" s="24" t="s">
        <v>213</v>
      </c>
      <c r="D158" s="102">
        <v>37866</v>
      </c>
      <c r="E158" s="103" t="s">
        <v>1161</v>
      </c>
      <c r="F158" s="5" t="s">
        <v>348</v>
      </c>
      <c r="G158" s="5" t="s">
        <v>1164</v>
      </c>
      <c r="H158" s="104" t="s">
        <v>1540</v>
      </c>
      <c r="I158" s="5" t="s">
        <v>1491</v>
      </c>
      <c r="J158" s="5" t="s">
        <v>607</v>
      </c>
      <c r="K158" s="106" t="s">
        <v>395</v>
      </c>
      <c r="L158" s="5" t="str">
        <f t="shared" si="5"/>
        <v>PASS2</v>
      </c>
      <c r="M158" s="5" t="s">
        <v>350</v>
      </c>
      <c r="N158" s="5" t="str">
        <f t="shared" si="6"/>
        <v>B6</v>
      </c>
      <c r="O158" s="5" t="s">
        <v>60</v>
      </c>
      <c r="P158" t="s">
        <v>1544</v>
      </c>
    </row>
    <row r="159" spans="1:16" ht="24">
      <c r="A159" s="24">
        <v>20220040200155</v>
      </c>
      <c r="B159" s="25">
        <v>2.1</v>
      </c>
      <c r="C159" s="24" t="s">
        <v>61</v>
      </c>
      <c r="D159" s="102">
        <v>37946</v>
      </c>
      <c r="E159" s="103" t="s">
        <v>1161</v>
      </c>
      <c r="F159" s="5" t="s">
        <v>348</v>
      </c>
      <c r="G159" s="5" t="s">
        <v>1161</v>
      </c>
      <c r="H159" s="104" t="s">
        <v>440</v>
      </c>
      <c r="I159" s="5" t="s">
        <v>1552</v>
      </c>
      <c r="J159" s="5" t="s">
        <v>607</v>
      </c>
      <c r="K159" s="106" t="s">
        <v>395</v>
      </c>
      <c r="L159" s="5" t="str">
        <f t="shared" si="5"/>
        <v>PASS</v>
      </c>
      <c r="M159" s="5" t="s">
        <v>350</v>
      </c>
      <c r="N159" s="5" t="str">
        <f t="shared" si="6"/>
        <v>ANY</v>
      </c>
      <c r="O159" s="5" t="s">
        <v>362</v>
      </c>
      <c r="P159" t="s">
        <v>395</v>
      </c>
    </row>
    <row r="160" spans="1:16" ht="24">
      <c r="A160" s="24">
        <v>20220040200156</v>
      </c>
      <c r="B160" s="25">
        <v>1.1</v>
      </c>
      <c r="C160" s="24" t="s">
        <v>182</v>
      </c>
      <c r="D160" s="102">
        <v>37936</v>
      </c>
      <c r="E160" s="103" t="s">
        <v>1161</v>
      </c>
      <c r="F160" s="5" t="s">
        <v>349</v>
      </c>
      <c r="G160" s="5" t="s">
        <v>1161</v>
      </c>
      <c r="H160" s="104" t="s">
        <v>440</v>
      </c>
      <c r="I160" s="5" t="s">
        <v>1492</v>
      </c>
      <c r="J160" s="5" t="s">
        <v>607</v>
      </c>
      <c r="K160" s="106" t="s">
        <v>607</v>
      </c>
      <c r="L160" s="5" t="str">
        <f t="shared" si="5"/>
        <v>GOOD</v>
      </c>
      <c r="M160" s="5" t="s">
        <v>350</v>
      </c>
      <c r="N160" s="5" t="str">
        <f t="shared" si="6"/>
        <v>ANY</v>
      </c>
      <c r="O160" s="5" t="s">
        <v>362</v>
      </c>
      <c r="P160" t="s">
        <v>1531</v>
      </c>
    </row>
    <row r="161" spans="1:16" ht="24">
      <c r="A161" s="24">
        <v>20220040200157</v>
      </c>
      <c r="B161" s="25">
        <v>1.2</v>
      </c>
      <c r="C161" s="24" t="s">
        <v>213</v>
      </c>
      <c r="D161" s="102">
        <v>37848</v>
      </c>
      <c r="E161" s="103" t="s">
        <v>1161</v>
      </c>
      <c r="F161" s="5" t="s">
        <v>62</v>
      </c>
      <c r="G161" s="5" t="s">
        <v>1161</v>
      </c>
      <c r="H161" s="104" t="s">
        <v>1540</v>
      </c>
      <c r="I161" s="5" t="s">
        <v>1552</v>
      </c>
      <c r="J161" s="5" t="s">
        <v>205</v>
      </c>
      <c r="K161" s="106" t="s">
        <v>427</v>
      </c>
      <c r="L161" s="5" t="str">
        <f t="shared" si="5"/>
        <v>GOOD</v>
      </c>
      <c r="M161" s="5" t="s">
        <v>350</v>
      </c>
      <c r="N161" s="5" t="str">
        <f t="shared" si="6"/>
        <v>B5B6</v>
      </c>
      <c r="O161" s="5" t="s">
        <v>355</v>
      </c>
      <c r="P161" t="s">
        <v>395</v>
      </c>
    </row>
    <row r="162" spans="1:16" ht="24">
      <c r="A162" s="24">
        <v>20220040200158</v>
      </c>
      <c r="B162" s="25">
        <v>1.2</v>
      </c>
      <c r="C162" s="24" t="s">
        <v>213</v>
      </c>
      <c r="D162" s="102">
        <v>37936</v>
      </c>
      <c r="E162" s="103" t="s">
        <v>1161</v>
      </c>
      <c r="F162" s="5" t="s">
        <v>63</v>
      </c>
      <c r="G162" s="5" t="s">
        <v>1161</v>
      </c>
      <c r="H162" s="104" t="s">
        <v>440</v>
      </c>
      <c r="I162" s="5" t="s">
        <v>1552</v>
      </c>
      <c r="J162" s="5" t="s">
        <v>205</v>
      </c>
      <c r="K162" s="107" t="s">
        <v>1545</v>
      </c>
      <c r="L162" s="5" t="str">
        <f t="shared" si="5"/>
        <v>GOOD</v>
      </c>
      <c r="M162" s="5" t="s">
        <v>350</v>
      </c>
      <c r="N162" s="5" t="str">
        <f t="shared" si="6"/>
        <v>B5B6</v>
      </c>
      <c r="O162" s="5" t="s">
        <v>355</v>
      </c>
      <c r="P162" t="s">
        <v>395</v>
      </c>
    </row>
    <row r="163" spans="1:16" ht="24">
      <c r="A163" s="24">
        <v>20220040200159</v>
      </c>
      <c r="B163" s="111">
        <v>1.1</v>
      </c>
      <c r="C163" s="24" t="s">
        <v>33</v>
      </c>
      <c r="D163" s="102">
        <v>37805</v>
      </c>
      <c r="E163" s="103" t="s">
        <v>1161</v>
      </c>
      <c r="F163" s="5" t="s">
        <v>348</v>
      </c>
      <c r="G163" s="5" t="s">
        <v>1161</v>
      </c>
      <c r="H163" s="104" t="s">
        <v>1540</v>
      </c>
      <c r="I163" s="5" t="s">
        <v>1552</v>
      </c>
      <c r="J163" s="5" t="s">
        <v>354</v>
      </c>
      <c r="K163" s="106" t="s">
        <v>397</v>
      </c>
      <c r="L163" s="5" t="str">
        <f t="shared" si="5"/>
        <v>GOOD</v>
      </c>
      <c r="M163" s="5" t="s">
        <v>350</v>
      </c>
      <c r="N163" s="5" t="str">
        <f t="shared" si="6"/>
        <v>ANY</v>
      </c>
      <c r="O163" s="5" t="s">
        <v>362</v>
      </c>
      <c r="P163" t="s">
        <v>1546</v>
      </c>
    </row>
    <row r="164" spans="1:16" ht="60">
      <c r="A164" s="24">
        <v>20220040200160</v>
      </c>
      <c r="B164" s="115">
        <v>1.1</v>
      </c>
      <c r="C164" s="24" t="s">
        <v>33</v>
      </c>
      <c r="D164" s="102">
        <v>37964</v>
      </c>
      <c r="E164" s="103" t="s">
        <v>1161</v>
      </c>
      <c r="F164" s="5" t="s">
        <v>348</v>
      </c>
      <c r="G164" s="5" t="s">
        <v>1161</v>
      </c>
      <c r="H164" s="104" t="s">
        <v>440</v>
      </c>
      <c r="I164" s="5" t="s">
        <v>1493</v>
      </c>
      <c r="J164" s="5" t="s">
        <v>607</v>
      </c>
      <c r="K164" s="106" t="s">
        <v>395</v>
      </c>
      <c r="L164" s="5" t="str">
        <f t="shared" si="5"/>
        <v>GOOD</v>
      </c>
      <c r="M164" s="5" t="s">
        <v>350</v>
      </c>
      <c r="N164" s="5" t="str">
        <f t="shared" si="6"/>
        <v>ANY</v>
      </c>
      <c r="O164" s="5" t="s">
        <v>362</v>
      </c>
      <c r="P164" t="s">
        <v>1450</v>
      </c>
    </row>
    <row r="165" spans="1:16" ht="84">
      <c r="A165" s="24">
        <v>20220040200161</v>
      </c>
      <c r="B165" s="113">
        <v>3.45</v>
      </c>
      <c r="C165" s="24" t="s">
        <v>213</v>
      </c>
      <c r="D165" s="102">
        <v>37880</v>
      </c>
      <c r="E165" s="103" t="s">
        <v>1161</v>
      </c>
      <c r="F165" s="5" t="s">
        <v>348</v>
      </c>
      <c r="G165" s="5" t="s">
        <v>1164</v>
      </c>
      <c r="H165" s="104" t="s">
        <v>197</v>
      </c>
      <c r="I165" s="5" t="s">
        <v>1494</v>
      </c>
      <c r="J165" s="5" t="s">
        <v>607</v>
      </c>
      <c r="K165" s="107" t="s">
        <v>607</v>
      </c>
      <c r="L165" s="5" t="str">
        <f t="shared" si="5"/>
        <v>PASS2</v>
      </c>
      <c r="M165" s="5" t="s">
        <v>350</v>
      </c>
      <c r="N165" s="5" t="str">
        <f t="shared" si="6"/>
        <v>B6</v>
      </c>
      <c r="O165" s="5" t="s">
        <v>64</v>
      </c>
      <c r="P165" t="s">
        <v>1451</v>
      </c>
    </row>
    <row r="166" spans="1:16" ht="24">
      <c r="A166" s="24">
        <v>20220040200162</v>
      </c>
      <c r="B166" s="25">
        <v>1.2</v>
      </c>
      <c r="C166" s="24" t="s">
        <v>213</v>
      </c>
      <c r="D166" s="102">
        <v>37847</v>
      </c>
      <c r="E166" s="103" t="s">
        <v>1161</v>
      </c>
      <c r="F166" s="5" t="s">
        <v>365</v>
      </c>
      <c r="G166" s="5" t="s">
        <v>1161</v>
      </c>
      <c r="H166" s="104" t="s">
        <v>1540</v>
      </c>
      <c r="I166" s="5" t="s">
        <v>1552</v>
      </c>
      <c r="J166" s="5" t="s">
        <v>607</v>
      </c>
      <c r="K166" s="106" t="s">
        <v>395</v>
      </c>
      <c r="L166" s="5" t="str">
        <f t="shared" si="5"/>
        <v>GOOD</v>
      </c>
      <c r="M166" s="5" t="s">
        <v>350</v>
      </c>
      <c r="N166" s="5" t="str">
        <f t="shared" si="6"/>
        <v>B5B6</v>
      </c>
      <c r="O166" s="5" t="s">
        <v>360</v>
      </c>
      <c r="P166" t="s">
        <v>395</v>
      </c>
    </row>
    <row r="167" spans="1:16" ht="24">
      <c r="A167" s="24">
        <v>20220040200163</v>
      </c>
      <c r="B167" s="25">
        <v>1.1</v>
      </c>
      <c r="C167" s="24" t="s">
        <v>356</v>
      </c>
      <c r="D167" s="102" t="s">
        <v>65</v>
      </c>
      <c r="E167" s="103" t="s">
        <v>1161</v>
      </c>
      <c r="F167" s="5" t="s">
        <v>349</v>
      </c>
      <c r="G167" s="5" t="s">
        <v>1161</v>
      </c>
      <c r="H167" s="104" t="s">
        <v>440</v>
      </c>
      <c r="I167" s="121" t="s">
        <v>1495</v>
      </c>
      <c r="J167" s="5" t="s">
        <v>607</v>
      </c>
      <c r="K167" s="106" t="s">
        <v>607</v>
      </c>
      <c r="L167" s="5" t="str">
        <f t="shared" si="5"/>
        <v>GOOD</v>
      </c>
      <c r="M167" s="5" t="s">
        <v>350</v>
      </c>
      <c r="N167" s="5" t="str">
        <f t="shared" si="6"/>
        <v>ANY</v>
      </c>
      <c r="O167" s="5" t="s">
        <v>362</v>
      </c>
      <c r="P167" t="s">
        <v>395</v>
      </c>
    </row>
    <row r="168" spans="1:16" ht="36">
      <c r="A168" s="24">
        <v>20220040200164</v>
      </c>
      <c r="B168" s="25">
        <v>2.1</v>
      </c>
      <c r="C168" s="24" t="s">
        <v>182</v>
      </c>
      <c r="D168" s="102">
        <v>37851</v>
      </c>
      <c r="E168" s="103" t="s">
        <v>1161</v>
      </c>
      <c r="F168" s="5" t="s">
        <v>348</v>
      </c>
      <c r="G168" s="5" t="s">
        <v>1161</v>
      </c>
      <c r="H168" s="104" t="s">
        <v>440</v>
      </c>
      <c r="I168" s="5" t="s">
        <v>1496</v>
      </c>
      <c r="J168" s="5" t="s">
        <v>607</v>
      </c>
      <c r="K168" s="106" t="s">
        <v>395</v>
      </c>
      <c r="L168" s="5" t="str">
        <f t="shared" si="5"/>
        <v>PASS</v>
      </c>
      <c r="M168" s="5" t="s">
        <v>350</v>
      </c>
      <c r="N168" s="5" t="str">
        <f t="shared" si="6"/>
        <v>ANY</v>
      </c>
      <c r="O168" s="5" t="s">
        <v>362</v>
      </c>
      <c r="P168" t="s">
        <v>1531</v>
      </c>
    </row>
    <row r="169" spans="1:16" ht="36">
      <c r="A169" s="24">
        <v>20220040200165</v>
      </c>
      <c r="B169" s="25">
        <v>1.1</v>
      </c>
      <c r="C169" s="24" t="s">
        <v>33</v>
      </c>
      <c r="D169" s="102" t="s">
        <v>209</v>
      </c>
      <c r="E169" s="103" t="s">
        <v>1161</v>
      </c>
      <c r="F169" s="5" t="s">
        <v>348</v>
      </c>
      <c r="G169" s="5" t="s">
        <v>1161</v>
      </c>
      <c r="H169" s="104" t="s">
        <v>440</v>
      </c>
      <c r="I169" s="5" t="s">
        <v>1497</v>
      </c>
      <c r="J169" s="5" t="s">
        <v>607</v>
      </c>
      <c r="K169" s="106" t="s">
        <v>395</v>
      </c>
      <c r="L169" s="5" t="str">
        <f t="shared" si="5"/>
        <v>GOOD</v>
      </c>
      <c r="M169" s="5" t="s">
        <v>350</v>
      </c>
      <c r="N169" s="5" t="str">
        <f t="shared" si="6"/>
        <v>ANY</v>
      </c>
      <c r="O169" s="5" t="s">
        <v>362</v>
      </c>
      <c r="P169" t="s">
        <v>1452</v>
      </c>
    </row>
    <row r="170" spans="1:16" ht="156">
      <c r="A170" s="24">
        <v>20220040200166</v>
      </c>
      <c r="B170" s="25">
        <v>1.2</v>
      </c>
      <c r="C170" s="24" t="s">
        <v>183</v>
      </c>
      <c r="D170" s="102">
        <v>37903</v>
      </c>
      <c r="E170" s="103" t="s">
        <v>1161</v>
      </c>
      <c r="F170" s="5" t="s">
        <v>348</v>
      </c>
      <c r="G170" s="5" t="s">
        <v>1161</v>
      </c>
      <c r="H170" s="104" t="s">
        <v>1540</v>
      </c>
      <c r="I170" s="5" t="s">
        <v>1381</v>
      </c>
      <c r="J170" s="5" t="s">
        <v>354</v>
      </c>
      <c r="K170" s="106" t="s">
        <v>482</v>
      </c>
      <c r="L170" s="5" t="str">
        <f t="shared" si="5"/>
        <v>GOOD</v>
      </c>
      <c r="M170" s="5" t="s">
        <v>350</v>
      </c>
      <c r="N170" s="5" t="str">
        <f t="shared" si="6"/>
        <v>B5B6</v>
      </c>
      <c r="O170" s="5" t="s">
        <v>184</v>
      </c>
      <c r="P170" t="s">
        <v>395</v>
      </c>
    </row>
    <row r="171" spans="1:15" ht="24">
      <c r="A171" s="24">
        <v>20220040200167</v>
      </c>
      <c r="B171" s="25"/>
      <c r="C171" s="24" t="s">
        <v>66</v>
      </c>
      <c r="D171" s="102" t="s">
        <v>1540</v>
      </c>
      <c r="E171" s="103" t="s">
        <v>403</v>
      </c>
      <c r="F171" s="5" t="s">
        <v>350</v>
      </c>
      <c r="G171" s="5" t="s">
        <v>403</v>
      </c>
      <c r="H171" s="104" t="s">
        <v>1540</v>
      </c>
      <c r="I171" s="5" t="s">
        <v>1470</v>
      </c>
      <c r="J171" s="5" t="s">
        <v>1540</v>
      </c>
      <c r="K171" s="106" t="s">
        <v>1540</v>
      </c>
      <c r="L171" s="5">
        <f t="shared" si="5"/>
      </c>
      <c r="M171" s="5" t="s">
        <v>350</v>
      </c>
      <c r="N171" s="5">
        <f t="shared" si="6"/>
      </c>
      <c r="O171" s="5" t="s">
        <v>362</v>
      </c>
    </row>
    <row r="172" spans="1:16" ht="33.75">
      <c r="A172" s="24">
        <v>20220040200168</v>
      </c>
      <c r="B172" s="25">
        <v>1.2</v>
      </c>
      <c r="C172" s="24" t="s">
        <v>213</v>
      </c>
      <c r="D172" s="102">
        <v>37904</v>
      </c>
      <c r="E172" s="103" t="s">
        <v>1161</v>
      </c>
      <c r="F172" s="5" t="s">
        <v>365</v>
      </c>
      <c r="G172" s="5" t="s">
        <v>1161</v>
      </c>
      <c r="H172" s="104" t="s">
        <v>1540</v>
      </c>
      <c r="I172" s="5" t="s">
        <v>1552</v>
      </c>
      <c r="J172" s="5" t="s">
        <v>354</v>
      </c>
      <c r="K172" s="106" t="s">
        <v>483</v>
      </c>
      <c r="L172" s="5" t="str">
        <f t="shared" si="5"/>
        <v>GOOD</v>
      </c>
      <c r="M172" s="5" t="s">
        <v>350</v>
      </c>
      <c r="N172" s="5" t="str">
        <f t="shared" si="6"/>
        <v>B5B6</v>
      </c>
      <c r="O172" s="5" t="s">
        <v>200</v>
      </c>
      <c r="P172" t="s">
        <v>395</v>
      </c>
    </row>
    <row r="173" spans="1:16" ht="108">
      <c r="A173" s="24">
        <v>20220040200169</v>
      </c>
      <c r="B173" s="25">
        <v>1.2</v>
      </c>
      <c r="C173" s="24" t="s">
        <v>183</v>
      </c>
      <c r="D173" s="102">
        <v>37876</v>
      </c>
      <c r="E173" s="103" t="s">
        <v>1161</v>
      </c>
      <c r="F173" s="5" t="s">
        <v>251</v>
      </c>
      <c r="G173" s="5" t="s">
        <v>1161</v>
      </c>
      <c r="H173" s="104" t="s">
        <v>1540</v>
      </c>
      <c r="I173" s="5" t="s">
        <v>1382</v>
      </c>
      <c r="J173" s="5" t="s">
        <v>607</v>
      </c>
      <c r="K173" s="106" t="s">
        <v>395</v>
      </c>
      <c r="L173" s="5" t="str">
        <f t="shared" si="5"/>
        <v>GOOD</v>
      </c>
      <c r="M173" s="5" t="s">
        <v>350</v>
      </c>
      <c r="N173" s="5" t="str">
        <f t="shared" si="6"/>
        <v>B5B6</v>
      </c>
      <c r="O173" s="5" t="s">
        <v>184</v>
      </c>
      <c r="P173" t="s">
        <v>395</v>
      </c>
    </row>
    <row r="174" spans="1:16" ht="36">
      <c r="A174" s="24">
        <v>20220040200170</v>
      </c>
      <c r="B174" s="25">
        <v>1.2</v>
      </c>
      <c r="C174" s="24" t="s">
        <v>213</v>
      </c>
      <c r="D174" s="102" t="s">
        <v>209</v>
      </c>
      <c r="E174" s="103" t="s">
        <v>1161</v>
      </c>
      <c r="F174" s="5" t="s">
        <v>252</v>
      </c>
      <c r="G174" s="5" t="s">
        <v>1161</v>
      </c>
      <c r="H174" s="104" t="s">
        <v>440</v>
      </c>
      <c r="I174" s="5" t="s">
        <v>1383</v>
      </c>
      <c r="J174" s="5" t="s">
        <v>607</v>
      </c>
      <c r="K174" s="106" t="s">
        <v>395</v>
      </c>
      <c r="L174" s="5" t="str">
        <f t="shared" si="5"/>
        <v>GOOD</v>
      </c>
      <c r="M174" s="5" t="s">
        <v>350</v>
      </c>
      <c r="N174" s="5" t="str">
        <f t="shared" si="6"/>
        <v>B5B6</v>
      </c>
      <c r="O174" s="5" t="s">
        <v>360</v>
      </c>
      <c r="P174" t="s">
        <v>1531</v>
      </c>
    </row>
    <row r="175" spans="1:16" ht="36">
      <c r="A175" s="24">
        <v>20220040200171</v>
      </c>
      <c r="B175" s="25">
        <v>1.1</v>
      </c>
      <c r="C175" s="24" t="s">
        <v>193</v>
      </c>
      <c r="D175" s="102">
        <v>38023</v>
      </c>
      <c r="E175" s="103" t="s">
        <v>1161</v>
      </c>
      <c r="F175" s="5" t="s">
        <v>349</v>
      </c>
      <c r="G175" s="5" t="s">
        <v>1161</v>
      </c>
      <c r="H175" s="104" t="s">
        <v>1540</v>
      </c>
      <c r="I175" s="5" t="s">
        <v>1384</v>
      </c>
      <c r="J175" s="5" t="s">
        <v>607</v>
      </c>
      <c r="K175" s="106" t="s">
        <v>395</v>
      </c>
      <c r="L175" s="5" t="str">
        <f t="shared" si="5"/>
        <v>GOOD</v>
      </c>
      <c r="M175" s="5" t="s">
        <v>350</v>
      </c>
      <c r="N175" s="5" t="str">
        <f t="shared" si="6"/>
        <v>ANY</v>
      </c>
      <c r="O175" s="5" t="s">
        <v>362</v>
      </c>
      <c r="P175" t="s">
        <v>484</v>
      </c>
    </row>
    <row r="176" spans="1:16" ht="72">
      <c r="A176" s="24">
        <v>20220040200172</v>
      </c>
      <c r="B176" s="111">
        <v>1.1</v>
      </c>
      <c r="C176" s="24" t="s">
        <v>182</v>
      </c>
      <c r="D176" s="102">
        <v>38078</v>
      </c>
      <c r="E176" s="103" t="s">
        <v>1161</v>
      </c>
      <c r="F176" s="5" t="s">
        <v>348</v>
      </c>
      <c r="G176" s="5" t="s">
        <v>1161</v>
      </c>
      <c r="H176" s="104" t="s">
        <v>485</v>
      </c>
      <c r="I176" s="5" t="s">
        <v>1385</v>
      </c>
      <c r="J176" s="5" t="s">
        <v>607</v>
      </c>
      <c r="K176" s="107" t="s">
        <v>607</v>
      </c>
      <c r="L176" s="5" t="str">
        <f t="shared" si="5"/>
        <v>GOOD</v>
      </c>
      <c r="M176" s="5" t="s">
        <v>350</v>
      </c>
      <c r="N176" s="5" t="str">
        <f t="shared" si="6"/>
        <v>ANY</v>
      </c>
      <c r="O176" s="5" t="s">
        <v>362</v>
      </c>
      <c r="P176" t="s">
        <v>309</v>
      </c>
    </row>
    <row r="177" spans="1:16" ht="33.75">
      <c r="A177" s="24">
        <v>20220040200173</v>
      </c>
      <c r="B177" s="25">
        <v>2.1</v>
      </c>
      <c r="C177" s="24" t="s">
        <v>33</v>
      </c>
      <c r="D177" s="102">
        <v>37932</v>
      </c>
      <c r="E177" s="103" t="s">
        <v>1161</v>
      </c>
      <c r="F177" s="5" t="s">
        <v>349</v>
      </c>
      <c r="G177" s="5" t="s">
        <v>1161</v>
      </c>
      <c r="H177" s="104" t="s">
        <v>1540</v>
      </c>
      <c r="I177" s="5" t="s">
        <v>1552</v>
      </c>
      <c r="J177" s="5" t="s">
        <v>354</v>
      </c>
      <c r="K177" s="106" t="s">
        <v>310</v>
      </c>
      <c r="L177" s="5" t="str">
        <f t="shared" si="5"/>
        <v>PASS</v>
      </c>
      <c r="M177" s="5" t="s">
        <v>350</v>
      </c>
      <c r="N177" s="5" t="str">
        <f t="shared" si="6"/>
        <v>ANY</v>
      </c>
      <c r="O177" s="5" t="s">
        <v>362</v>
      </c>
      <c r="P177" t="s">
        <v>311</v>
      </c>
    </row>
    <row r="178" spans="1:16" ht="24">
      <c r="A178" s="24">
        <v>20220040200174</v>
      </c>
      <c r="B178" s="25">
        <v>3.6</v>
      </c>
      <c r="C178" s="24" t="s">
        <v>319</v>
      </c>
      <c r="D178" s="102" t="s">
        <v>253</v>
      </c>
      <c r="E178" s="103" t="s">
        <v>1165</v>
      </c>
      <c r="F178" s="5" t="s">
        <v>254</v>
      </c>
      <c r="G178" s="5" t="s">
        <v>1161</v>
      </c>
      <c r="H178" s="104" t="s">
        <v>440</v>
      </c>
      <c r="I178" s="5" t="s">
        <v>1552</v>
      </c>
      <c r="J178" s="5" t="s">
        <v>607</v>
      </c>
      <c r="K178" s="106" t="s">
        <v>395</v>
      </c>
      <c r="L178" s="5" t="str">
        <f t="shared" si="5"/>
        <v>SPARE</v>
      </c>
      <c r="M178" s="5" t="s">
        <v>308</v>
      </c>
      <c r="N178" s="5" t="str">
        <f t="shared" si="6"/>
        <v>B5B6</v>
      </c>
      <c r="O178" s="5" t="s">
        <v>255</v>
      </c>
      <c r="P178" t="s">
        <v>134</v>
      </c>
    </row>
    <row r="179" spans="1:16" ht="36">
      <c r="A179" s="24">
        <v>20220040200175</v>
      </c>
      <c r="B179" s="25">
        <v>1.2</v>
      </c>
      <c r="C179" s="24" t="s">
        <v>213</v>
      </c>
      <c r="D179" s="102" t="s">
        <v>253</v>
      </c>
      <c r="E179" s="103" t="s">
        <v>1161</v>
      </c>
      <c r="F179" s="5" t="s">
        <v>353</v>
      </c>
      <c r="G179" s="5" t="s">
        <v>1161</v>
      </c>
      <c r="H179" s="104" t="s">
        <v>1540</v>
      </c>
      <c r="I179" s="5" t="s">
        <v>1386</v>
      </c>
      <c r="J179" s="5" t="s">
        <v>354</v>
      </c>
      <c r="K179" s="107" t="s">
        <v>397</v>
      </c>
      <c r="L179" s="5" t="str">
        <f t="shared" si="5"/>
        <v>GOOD</v>
      </c>
      <c r="M179" s="5" t="s">
        <v>350</v>
      </c>
      <c r="N179" s="5" t="str">
        <f t="shared" si="6"/>
        <v>B5B6</v>
      </c>
      <c r="O179" s="5" t="s">
        <v>355</v>
      </c>
      <c r="P179" t="s">
        <v>395</v>
      </c>
    </row>
    <row r="180" spans="1:16" ht="60">
      <c r="A180" s="24">
        <v>20220040200176</v>
      </c>
      <c r="B180" s="111">
        <v>1.1</v>
      </c>
      <c r="C180" s="24" t="s">
        <v>190</v>
      </c>
      <c r="D180" s="102">
        <v>37950</v>
      </c>
      <c r="E180" s="103" t="s">
        <v>1161</v>
      </c>
      <c r="F180" s="5" t="s">
        <v>348</v>
      </c>
      <c r="G180" s="5" t="s">
        <v>1161</v>
      </c>
      <c r="H180" s="104" t="s">
        <v>1540</v>
      </c>
      <c r="I180" s="121" t="s">
        <v>1387</v>
      </c>
      <c r="J180" s="5" t="s">
        <v>607</v>
      </c>
      <c r="K180" s="106" t="s">
        <v>395</v>
      </c>
      <c r="L180" s="5" t="str">
        <f t="shared" si="5"/>
        <v>GOOD</v>
      </c>
      <c r="M180" s="5" t="s">
        <v>350</v>
      </c>
      <c r="N180" s="5" t="str">
        <f t="shared" si="6"/>
        <v>ANY</v>
      </c>
      <c r="O180" s="5" t="s">
        <v>362</v>
      </c>
      <c r="P180" t="s">
        <v>395</v>
      </c>
    </row>
    <row r="181" spans="1:16" ht="36">
      <c r="A181" s="24">
        <v>20220040200177</v>
      </c>
      <c r="B181" s="25">
        <v>1.1</v>
      </c>
      <c r="C181" s="24" t="s">
        <v>33</v>
      </c>
      <c r="D181" s="102" t="s">
        <v>209</v>
      </c>
      <c r="E181" s="103" t="s">
        <v>1161</v>
      </c>
      <c r="F181" s="5" t="s">
        <v>349</v>
      </c>
      <c r="G181" s="5" t="s">
        <v>1161</v>
      </c>
      <c r="H181" s="104" t="s">
        <v>1540</v>
      </c>
      <c r="I181" s="5" t="s">
        <v>1388</v>
      </c>
      <c r="J181" s="5" t="s">
        <v>607</v>
      </c>
      <c r="K181" s="106" t="s">
        <v>395</v>
      </c>
      <c r="L181" s="5" t="str">
        <f t="shared" si="5"/>
        <v>GOOD</v>
      </c>
      <c r="M181" s="5" t="s">
        <v>350</v>
      </c>
      <c r="N181" s="5" t="str">
        <f t="shared" si="6"/>
        <v>ANY</v>
      </c>
      <c r="O181" s="5" t="s">
        <v>362</v>
      </c>
      <c r="P181" t="s">
        <v>312</v>
      </c>
    </row>
    <row r="182" spans="1:16" ht="36">
      <c r="A182" s="24">
        <v>20220040200178</v>
      </c>
      <c r="B182" s="25">
        <v>1.2</v>
      </c>
      <c r="C182" s="24" t="s">
        <v>213</v>
      </c>
      <c r="D182" s="102">
        <v>37830</v>
      </c>
      <c r="E182" s="103" t="s">
        <v>1161</v>
      </c>
      <c r="F182" s="5" t="s">
        <v>256</v>
      </c>
      <c r="G182" s="5" t="s">
        <v>1161</v>
      </c>
      <c r="H182" s="104" t="s">
        <v>1540</v>
      </c>
      <c r="I182" s="5" t="s">
        <v>1389</v>
      </c>
      <c r="J182" s="5" t="s">
        <v>607</v>
      </c>
      <c r="K182" s="106" t="s">
        <v>395</v>
      </c>
      <c r="L182" s="5" t="str">
        <f t="shared" si="5"/>
        <v>GOOD</v>
      </c>
      <c r="M182" s="5" t="s">
        <v>350</v>
      </c>
      <c r="N182" s="5" t="str">
        <f t="shared" si="6"/>
        <v>B5B6</v>
      </c>
      <c r="O182" s="5" t="s">
        <v>360</v>
      </c>
      <c r="P182" t="s">
        <v>395</v>
      </c>
    </row>
    <row r="183" spans="1:16" ht="48">
      <c r="A183" s="24">
        <v>20220040200179</v>
      </c>
      <c r="B183" s="25">
        <v>1.1</v>
      </c>
      <c r="C183" s="24" t="s">
        <v>33</v>
      </c>
      <c r="D183" s="102">
        <v>37831</v>
      </c>
      <c r="E183" s="103" t="s">
        <v>1161</v>
      </c>
      <c r="F183" s="5" t="s">
        <v>349</v>
      </c>
      <c r="G183" s="5" t="s">
        <v>1161</v>
      </c>
      <c r="H183" s="104" t="s">
        <v>1540</v>
      </c>
      <c r="I183" s="5" t="s">
        <v>1290</v>
      </c>
      <c r="J183" s="5" t="s">
        <v>354</v>
      </c>
      <c r="K183" s="106" t="s">
        <v>313</v>
      </c>
      <c r="L183" s="5" t="str">
        <f t="shared" si="5"/>
        <v>GOOD</v>
      </c>
      <c r="M183" s="5" t="s">
        <v>350</v>
      </c>
      <c r="N183" s="5" t="str">
        <f t="shared" si="6"/>
        <v>ANY</v>
      </c>
      <c r="O183" s="5" t="s">
        <v>362</v>
      </c>
      <c r="P183" t="s">
        <v>314</v>
      </c>
    </row>
    <row r="184" spans="1:16" ht="24">
      <c r="A184" s="24">
        <v>20220040200180</v>
      </c>
      <c r="B184" s="111">
        <v>1.2</v>
      </c>
      <c r="C184" s="24" t="s">
        <v>213</v>
      </c>
      <c r="D184" s="102">
        <v>37887</v>
      </c>
      <c r="E184" s="103" t="s">
        <v>1161</v>
      </c>
      <c r="F184" s="5" t="s">
        <v>348</v>
      </c>
      <c r="G184" s="5" t="s">
        <v>1161</v>
      </c>
      <c r="H184" s="104" t="s">
        <v>1540</v>
      </c>
      <c r="I184" s="5" t="s">
        <v>1291</v>
      </c>
      <c r="J184" s="5" t="s">
        <v>607</v>
      </c>
      <c r="K184" s="106" t="s">
        <v>395</v>
      </c>
      <c r="L184" s="5" t="str">
        <f t="shared" si="5"/>
        <v>GOOD</v>
      </c>
      <c r="M184" s="5" t="s">
        <v>350</v>
      </c>
      <c r="N184" s="5" t="str">
        <f t="shared" si="6"/>
        <v>B5B6</v>
      </c>
      <c r="O184" s="5" t="s">
        <v>184</v>
      </c>
      <c r="P184" t="s">
        <v>395</v>
      </c>
    </row>
    <row r="185" spans="1:15" ht="24">
      <c r="A185" s="24">
        <v>20220040200181</v>
      </c>
      <c r="B185" s="25"/>
      <c r="C185" s="24" t="s">
        <v>66</v>
      </c>
      <c r="D185" s="102" t="s">
        <v>1540</v>
      </c>
      <c r="E185" s="103" t="s">
        <v>403</v>
      </c>
      <c r="F185" s="5" t="s">
        <v>350</v>
      </c>
      <c r="G185" s="5" t="s">
        <v>403</v>
      </c>
      <c r="H185" s="104" t="s">
        <v>1540</v>
      </c>
      <c r="I185" s="5" t="s">
        <v>1470</v>
      </c>
      <c r="J185" s="5" t="s">
        <v>1540</v>
      </c>
      <c r="K185" s="106" t="s">
        <v>1540</v>
      </c>
      <c r="L185" s="5">
        <f t="shared" si="5"/>
      </c>
      <c r="M185" s="5" t="s">
        <v>350</v>
      </c>
      <c r="N185" s="5">
        <f t="shared" si="6"/>
      </c>
      <c r="O185" s="5" t="s">
        <v>362</v>
      </c>
    </row>
    <row r="186" spans="1:16" ht="24">
      <c r="A186" s="24">
        <v>20220040200182</v>
      </c>
      <c r="B186" s="111">
        <v>1.2</v>
      </c>
      <c r="C186" s="24" t="s">
        <v>213</v>
      </c>
      <c r="D186" s="102">
        <v>37852</v>
      </c>
      <c r="E186" s="103" t="s">
        <v>1161</v>
      </c>
      <c r="F186" s="5" t="s">
        <v>257</v>
      </c>
      <c r="G186" s="5" t="s">
        <v>1161</v>
      </c>
      <c r="H186" s="104" t="s">
        <v>1540</v>
      </c>
      <c r="I186" s="5" t="s">
        <v>1552</v>
      </c>
      <c r="J186" s="5" t="s">
        <v>607</v>
      </c>
      <c r="K186" s="106" t="s">
        <v>395</v>
      </c>
      <c r="L186" s="5" t="str">
        <f t="shared" si="5"/>
        <v>GOOD</v>
      </c>
      <c r="M186" s="5" t="s">
        <v>350</v>
      </c>
      <c r="N186" s="5" t="str">
        <f t="shared" si="6"/>
        <v>B5B6</v>
      </c>
      <c r="O186" s="5" t="s">
        <v>360</v>
      </c>
      <c r="P186" t="s">
        <v>395</v>
      </c>
    </row>
    <row r="187" spans="1:15" ht="24">
      <c r="A187" s="24">
        <v>20220040200183</v>
      </c>
      <c r="B187" s="25"/>
      <c r="C187" s="24" t="s">
        <v>66</v>
      </c>
      <c r="D187" s="102" t="s">
        <v>1540</v>
      </c>
      <c r="E187" s="103" t="s">
        <v>403</v>
      </c>
      <c r="F187" s="5" t="s">
        <v>350</v>
      </c>
      <c r="G187" s="5" t="s">
        <v>403</v>
      </c>
      <c r="H187" s="104" t="s">
        <v>1540</v>
      </c>
      <c r="I187" s="5" t="s">
        <v>1470</v>
      </c>
      <c r="J187" s="5" t="s">
        <v>1540</v>
      </c>
      <c r="K187" s="106" t="s">
        <v>1540</v>
      </c>
      <c r="L187" s="5">
        <f t="shared" si="5"/>
      </c>
      <c r="M187" s="5" t="s">
        <v>350</v>
      </c>
      <c r="N187" s="5">
        <f t="shared" si="6"/>
      </c>
      <c r="O187" s="5" t="s">
        <v>362</v>
      </c>
    </row>
    <row r="188" spans="1:16" ht="24">
      <c r="A188" s="24">
        <v>20220040200184</v>
      </c>
      <c r="B188" s="25">
        <v>1.1</v>
      </c>
      <c r="C188" s="24" t="s">
        <v>187</v>
      </c>
      <c r="D188" s="102">
        <v>37852</v>
      </c>
      <c r="E188" s="103" t="s">
        <v>1161</v>
      </c>
      <c r="F188" s="5" t="s">
        <v>348</v>
      </c>
      <c r="G188" s="5" t="s">
        <v>1161</v>
      </c>
      <c r="H188" s="104" t="s">
        <v>1540</v>
      </c>
      <c r="I188" s="5" t="s">
        <v>1292</v>
      </c>
      <c r="J188" s="5" t="s">
        <v>205</v>
      </c>
      <c r="K188" s="106" t="s">
        <v>427</v>
      </c>
      <c r="L188" s="5" t="str">
        <f t="shared" si="5"/>
        <v>GOOD</v>
      </c>
      <c r="M188" s="5" t="s">
        <v>350</v>
      </c>
      <c r="N188" s="5" t="str">
        <f t="shared" si="6"/>
        <v>ANY</v>
      </c>
      <c r="O188" s="5" t="s">
        <v>362</v>
      </c>
      <c r="P188" t="s">
        <v>315</v>
      </c>
    </row>
    <row r="189" spans="1:16" ht="33.75">
      <c r="A189" s="24">
        <v>20220040200185</v>
      </c>
      <c r="B189" s="25">
        <v>2.1</v>
      </c>
      <c r="C189" s="24" t="s">
        <v>194</v>
      </c>
      <c r="D189" s="102" t="s">
        <v>209</v>
      </c>
      <c r="E189" s="103" t="s">
        <v>1161</v>
      </c>
      <c r="F189" s="5" t="s">
        <v>258</v>
      </c>
      <c r="G189" s="5" t="s">
        <v>1161</v>
      </c>
      <c r="H189" s="104" t="s">
        <v>1540</v>
      </c>
      <c r="I189" s="5" t="s">
        <v>1293</v>
      </c>
      <c r="J189" s="5" t="s">
        <v>354</v>
      </c>
      <c r="K189" s="106" t="s">
        <v>316</v>
      </c>
      <c r="L189" s="5" t="str">
        <f t="shared" si="5"/>
        <v>PASS</v>
      </c>
      <c r="M189" s="5" t="s">
        <v>350</v>
      </c>
      <c r="N189" s="5" t="str">
        <f t="shared" si="6"/>
        <v>ANY</v>
      </c>
      <c r="O189" s="5" t="s">
        <v>362</v>
      </c>
      <c r="P189" t="s">
        <v>317</v>
      </c>
    </row>
    <row r="190" spans="1:16" ht="33.75">
      <c r="A190" s="24">
        <v>20220040200186</v>
      </c>
      <c r="B190" s="111">
        <v>1.2</v>
      </c>
      <c r="C190" s="24" t="s">
        <v>61</v>
      </c>
      <c r="D190" s="102">
        <v>37893</v>
      </c>
      <c r="E190" s="103" t="s">
        <v>1161</v>
      </c>
      <c r="F190" s="5" t="s">
        <v>365</v>
      </c>
      <c r="G190" s="5" t="s">
        <v>1161</v>
      </c>
      <c r="H190" s="104" t="s">
        <v>1540</v>
      </c>
      <c r="I190" s="5" t="s">
        <v>1552</v>
      </c>
      <c r="J190" s="5" t="s">
        <v>354</v>
      </c>
      <c r="K190" s="106" t="s">
        <v>469</v>
      </c>
      <c r="L190" s="5" t="str">
        <f t="shared" si="5"/>
        <v>GOOD</v>
      </c>
      <c r="M190" s="5" t="s">
        <v>350</v>
      </c>
      <c r="N190" s="5" t="str">
        <f t="shared" si="6"/>
        <v>B5B6</v>
      </c>
      <c r="O190" s="5" t="s">
        <v>200</v>
      </c>
      <c r="P190" t="s">
        <v>318</v>
      </c>
    </row>
    <row r="191" spans="1:16" ht="24">
      <c r="A191" s="24">
        <v>20220040200187</v>
      </c>
      <c r="B191" s="114">
        <v>1.2</v>
      </c>
      <c r="C191" s="24" t="s">
        <v>356</v>
      </c>
      <c r="D191" s="102">
        <v>37869</v>
      </c>
      <c r="E191" s="103" t="s">
        <v>1161</v>
      </c>
      <c r="F191" s="5" t="s">
        <v>348</v>
      </c>
      <c r="G191" s="5" t="s">
        <v>1161</v>
      </c>
      <c r="H191" s="104" t="s">
        <v>1540</v>
      </c>
      <c r="I191" s="5" t="s">
        <v>1294</v>
      </c>
      <c r="J191" s="5" t="s">
        <v>205</v>
      </c>
      <c r="K191" s="106" t="s">
        <v>427</v>
      </c>
      <c r="L191" s="5" t="str">
        <f t="shared" si="5"/>
        <v>GOOD</v>
      </c>
      <c r="M191" s="5" t="s">
        <v>350</v>
      </c>
      <c r="N191" s="5" t="str">
        <f t="shared" si="6"/>
        <v>B5B6</v>
      </c>
      <c r="O191" s="5" t="s">
        <v>184</v>
      </c>
      <c r="P191" t="s">
        <v>395</v>
      </c>
    </row>
    <row r="192" spans="1:16" ht="24">
      <c r="A192" s="24">
        <v>20220040200188</v>
      </c>
      <c r="B192" s="25">
        <v>1.2</v>
      </c>
      <c r="C192" s="24" t="s">
        <v>61</v>
      </c>
      <c r="D192" s="102">
        <v>37874</v>
      </c>
      <c r="E192" s="103" t="s">
        <v>1161</v>
      </c>
      <c r="F192" s="5" t="s">
        <v>348</v>
      </c>
      <c r="G192" s="5" t="s">
        <v>1161</v>
      </c>
      <c r="H192" s="104" t="s">
        <v>440</v>
      </c>
      <c r="I192" s="5" t="s">
        <v>1295</v>
      </c>
      <c r="J192" s="5" t="s">
        <v>607</v>
      </c>
      <c r="K192" s="106" t="s">
        <v>395</v>
      </c>
      <c r="L192" s="5" t="str">
        <f t="shared" si="5"/>
        <v>GOOD</v>
      </c>
      <c r="M192" s="5" t="s">
        <v>350</v>
      </c>
      <c r="N192" s="5" t="str">
        <f t="shared" si="6"/>
        <v>B5B6</v>
      </c>
      <c r="O192" s="5" t="s">
        <v>184</v>
      </c>
      <c r="P192" t="s">
        <v>1458</v>
      </c>
    </row>
    <row r="193" spans="1:16" ht="48">
      <c r="A193" s="24">
        <v>20220040200189</v>
      </c>
      <c r="B193" s="111">
        <v>3.3</v>
      </c>
      <c r="C193" s="24" t="s">
        <v>61</v>
      </c>
      <c r="D193" s="102" t="s">
        <v>259</v>
      </c>
      <c r="E193" s="103" t="s">
        <v>1161</v>
      </c>
      <c r="F193" s="5" t="s">
        <v>349</v>
      </c>
      <c r="G193" s="5" t="s">
        <v>1161</v>
      </c>
      <c r="H193" s="104" t="s">
        <v>440</v>
      </c>
      <c r="I193" s="5" t="s">
        <v>1296</v>
      </c>
      <c r="J193" s="5" t="s">
        <v>607</v>
      </c>
      <c r="K193" s="106" t="s">
        <v>395</v>
      </c>
      <c r="L193" s="5" t="str">
        <f t="shared" si="5"/>
        <v>PASS2</v>
      </c>
      <c r="M193" s="5" t="s">
        <v>350</v>
      </c>
      <c r="N193" s="5" t="str">
        <f t="shared" si="6"/>
        <v>ANY</v>
      </c>
      <c r="O193" s="5" t="s">
        <v>362</v>
      </c>
      <c r="P193" t="s">
        <v>1459</v>
      </c>
    </row>
    <row r="194" spans="1:15" ht="24">
      <c r="A194" s="24">
        <v>20220040200190</v>
      </c>
      <c r="B194" s="25"/>
      <c r="C194" s="24" t="s">
        <v>66</v>
      </c>
      <c r="D194" s="102" t="s">
        <v>1540</v>
      </c>
      <c r="E194" s="103" t="s">
        <v>403</v>
      </c>
      <c r="F194" s="5" t="s">
        <v>350</v>
      </c>
      <c r="G194" s="5" t="s">
        <v>403</v>
      </c>
      <c r="H194" s="104" t="s">
        <v>1540</v>
      </c>
      <c r="I194" s="5" t="s">
        <v>1470</v>
      </c>
      <c r="J194" s="5" t="s">
        <v>1540</v>
      </c>
      <c r="K194" s="106" t="s">
        <v>1540</v>
      </c>
      <c r="L194" s="5">
        <f t="shared" si="5"/>
      </c>
      <c r="M194" s="5" t="s">
        <v>350</v>
      </c>
      <c r="N194" s="5">
        <f t="shared" si="6"/>
      </c>
      <c r="O194" s="5" t="s">
        <v>362</v>
      </c>
    </row>
    <row r="195" spans="1:16" ht="48">
      <c r="A195" s="24">
        <v>20220040200191</v>
      </c>
      <c r="B195" s="113">
        <v>3.45</v>
      </c>
      <c r="C195" s="24" t="s">
        <v>358</v>
      </c>
      <c r="D195" s="102">
        <v>37874</v>
      </c>
      <c r="E195" s="103" t="s">
        <v>1161</v>
      </c>
      <c r="F195" s="5" t="s">
        <v>348</v>
      </c>
      <c r="G195" s="5" t="s">
        <v>1164</v>
      </c>
      <c r="H195" s="104" t="s">
        <v>1540</v>
      </c>
      <c r="I195" s="5" t="s">
        <v>1297</v>
      </c>
      <c r="J195" s="5" t="s">
        <v>607</v>
      </c>
      <c r="K195" s="106" t="s">
        <v>395</v>
      </c>
      <c r="L195" s="5" t="str">
        <f t="shared" si="5"/>
        <v>PASS2</v>
      </c>
      <c r="M195" s="5" t="s">
        <v>350</v>
      </c>
      <c r="N195" s="5" t="str">
        <f t="shared" si="6"/>
        <v>B6</v>
      </c>
      <c r="O195" s="5" t="s">
        <v>260</v>
      </c>
      <c r="P195" t="s">
        <v>401</v>
      </c>
    </row>
    <row r="196" spans="1:15" ht="24">
      <c r="A196" s="24">
        <v>20220040200192</v>
      </c>
      <c r="B196" s="25"/>
      <c r="C196" s="24" t="s">
        <v>66</v>
      </c>
      <c r="D196" s="102" t="s">
        <v>1540</v>
      </c>
      <c r="E196" s="103" t="s">
        <v>403</v>
      </c>
      <c r="F196" s="5" t="s">
        <v>350</v>
      </c>
      <c r="G196" s="5" t="s">
        <v>403</v>
      </c>
      <c r="H196" s="104" t="s">
        <v>1540</v>
      </c>
      <c r="I196" s="5" t="s">
        <v>1470</v>
      </c>
      <c r="J196" s="5" t="s">
        <v>1540</v>
      </c>
      <c r="K196" s="106" t="s">
        <v>1540</v>
      </c>
      <c r="L196" s="5">
        <f t="shared" si="5"/>
      </c>
      <c r="M196" s="5" t="s">
        <v>350</v>
      </c>
      <c r="N196" s="5">
        <f t="shared" si="6"/>
      </c>
      <c r="O196" s="5" t="s">
        <v>362</v>
      </c>
    </row>
    <row r="197" spans="1:16" ht="48">
      <c r="A197" s="24">
        <v>20220040200193</v>
      </c>
      <c r="B197" s="25">
        <v>1.2</v>
      </c>
      <c r="C197" s="24" t="s">
        <v>61</v>
      </c>
      <c r="D197" s="102">
        <v>37875</v>
      </c>
      <c r="E197" s="103" t="s">
        <v>1161</v>
      </c>
      <c r="F197" s="5" t="s">
        <v>348</v>
      </c>
      <c r="G197" s="5" t="s">
        <v>1161</v>
      </c>
      <c r="H197" s="104" t="s">
        <v>485</v>
      </c>
      <c r="I197" s="5" t="s">
        <v>1298</v>
      </c>
      <c r="J197" s="5" t="s">
        <v>354</v>
      </c>
      <c r="K197" s="106" t="s">
        <v>1460</v>
      </c>
      <c r="L197" s="5" t="str">
        <f t="shared" si="5"/>
        <v>GOOD</v>
      </c>
      <c r="M197" s="5" t="s">
        <v>350</v>
      </c>
      <c r="N197" s="5" t="str">
        <f t="shared" si="6"/>
        <v>B5B6</v>
      </c>
      <c r="O197" s="5" t="s">
        <v>184</v>
      </c>
      <c r="P197" t="s">
        <v>1461</v>
      </c>
    </row>
    <row r="198" spans="1:15" ht="24">
      <c r="A198" s="24">
        <v>20220040200194</v>
      </c>
      <c r="B198" s="25"/>
      <c r="C198" s="24" t="s">
        <v>66</v>
      </c>
      <c r="D198" s="102" t="s">
        <v>1540</v>
      </c>
      <c r="E198" s="103" t="s">
        <v>403</v>
      </c>
      <c r="F198" s="5" t="s">
        <v>350</v>
      </c>
      <c r="G198" s="5" t="s">
        <v>403</v>
      </c>
      <c r="H198" s="104" t="s">
        <v>1540</v>
      </c>
      <c r="I198" s="5" t="s">
        <v>1470</v>
      </c>
      <c r="J198" s="5" t="s">
        <v>1540</v>
      </c>
      <c r="K198" s="106" t="s">
        <v>1540</v>
      </c>
      <c r="L198" s="5">
        <f t="shared" si="5"/>
      </c>
      <c r="M198" s="5" t="s">
        <v>350</v>
      </c>
      <c r="N198" s="5">
        <f t="shared" si="6"/>
      </c>
      <c r="O198" s="5" t="s">
        <v>362</v>
      </c>
    </row>
    <row r="199" spans="1:15" ht="24">
      <c r="A199" s="24">
        <v>20220040200195</v>
      </c>
      <c r="B199" s="25">
        <v>4.2</v>
      </c>
      <c r="C199" s="24" t="s">
        <v>352</v>
      </c>
      <c r="D199" s="102" t="s">
        <v>409</v>
      </c>
      <c r="E199" s="103" t="s">
        <v>403</v>
      </c>
      <c r="F199" s="5" t="s">
        <v>261</v>
      </c>
      <c r="G199" s="5" t="s">
        <v>403</v>
      </c>
      <c r="H199" s="104" t="s">
        <v>1540</v>
      </c>
      <c r="I199" s="24" t="s">
        <v>1299</v>
      </c>
      <c r="J199" s="5" t="s">
        <v>1540</v>
      </c>
      <c r="K199" s="106" t="s">
        <v>1540</v>
      </c>
      <c r="L199" s="5" t="str">
        <f t="shared" si="5"/>
        <v>FAIL</v>
      </c>
      <c r="M199" s="5" t="s">
        <v>114</v>
      </c>
      <c r="N199" s="5">
        <f t="shared" si="6"/>
      </c>
      <c r="O199" s="5" t="s">
        <v>184</v>
      </c>
    </row>
    <row r="200" spans="1:16" ht="24">
      <c r="A200" s="24">
        <v>20220040200196</v>
      </c>
      <c r="B200" s="25">
        <v>1.2</v>
      </c>
      <c r="C200" s="24" t="s">
        <v>213</v>
      </c>
      <c r="D200" s="102">
        <v>37893</v>
      </c>
      <c r="E200" s="103" t="s">
        <v>1161</v>
      </c>
      <c r="F200" s="5" t="s">
        <v>348</v>
      </c>
      <c r="G200" s="5" t="s">
        <v>1161</v>
      </c>
      <c r="H200" s="104" t="s">
        <v>440</v>
      </c>
      <c r="I200" s="5" t="s">
        <v>1552</v>
      </c>
      <c r="J200" s="5" t="s">
        <v>607</v>
      </c>
      <c r="K200" s="106" t="s">
        <v>395</v>
      </c>
      <c r="L200" s="5" t="str">
        <f t="shared" si="5"/>
        <v>GOOD</v>
      </c>
      <c r="M200" s="5" t="s">
        <v>350</v>
      </c>
      <c r="N200" s="5" t="str">
        <f t="shared" si="6"/>
        <v>B5B6</v>
      </c>
      <c r="O200" s="5" t="s">
        <v>184</v>
      </c>
      <c r="P200" t="s">
        <v>1531</v>
      </c>
    </row>
    <row r="201" spans="1:16" ht="36">
      <c r="A201" s="24">
        <v>20220040200197</v>
      </c>
      <c r="B201" s="113">
        <v>3.45</v>
      </c>
      <c r="C201" s="24" t="s">
        <v>61</v>
      </c>
      <c r="D201" s="102">
        <v>37994</v>
      </c>
      <c r="E201" s="103" t="s">
        <v>1161</v>
      </c>
      <c r="F201" s="5" t="s">
        <v>262</v>
      </c>
      <c r="G201" s="5" t="s">
        <v>1164</v>
      </c>
      <c r="H201" s="104" t="s">
        <v>440</v>
      </c>
      <c r="I201" s="5" t="s">
        <v>1300</v>
      </c>
      <c r="J201" s="5" t="s">
        <v>607</v>
      </c>
      <c r="K201" s="106" t="s">
        <v>395</v>
      </c>
      <c r="L201" s="5" t="str">
        <f t="shared" si="5"/>
        <v>PASS2</v>
      </c>
      <c r="M201" s="5" t="s">
        <v>350</v>
      </c>
      <c r="N201" s="5" t="str">
        <f t="shared" si="6"/>
        <v>B6</v>
      </c>
      <c r="O201" s="5" t="s">
        <v>263</v>
      </c>
      <c r="P201" t="s">
        <v>1462</v>
      </c>
    </row>
    <row r="202" spans="1:16" ht="24">
      <c r="A202" s="24">
        <v>20220040200198</v>
      </c>
      <c r="B202" s="111">
        <v>1.2</v>
      </c>
      <c r="C202" s="24" t="s">
        <v>213</v>
      </c>
      <c r="D202" s="102">
        <v>37904</v>
      </c>
      <c r="E202" s="103" t="s">
        <v>1161</v>
      </c>
      <c r="F202" s="5" t="s">
        <v>348</v>
      </c>
      <c r="G202" s="5" t="s">
        <v>1161</v>
      </c>
      <c r="H202" s="104" t="s">
        <v>440</v>
      </c>
      <c r="I202" s="5" t="s">
        <v>1301</v>
      </c>
      <c r="J202" s="5" t="s">
        <v>205</v>
      </c>
      <c r="K202" s="106" t="s">
        <v>427</v>
      </c>
      <c r="L202" s="5" t="str">
        <f t="shared" si="5"/>
        <v>GOOD</v>
      </c>
      <c r="M202" s="5" t="s">
        <v>350</v>
      </c>
      <c r="N202" s="5" t="str">
        <f t="shared" si="6"/>
        <v>B5B6</v>
      </c>
      <c r="O202" s="5" t="s">
        <v>184</v>
      </c>
      <c r="P202" t="s">
        <v>1531</v>
      </c>
    </row>
    <row r="203" spans="1:16" ht="84">
      <c r="A203" s="24">
        <v>20220040200199</v>
      </c>
      <c r="B203" s="25">
        <v>1.2</v>
      </c>
      <c r="C203" s="24" t="s">
        <v>213</v>
      </c>
      <c r="D203" s="102">
        <v>37883</v>
      </c>
      <c r="E203" s="103" t="s">
        <v>1161</v>
      </c>
      <c r="F203" s="5" t="s">
        <v>349</v>
      </c>
      <c r="G203" s="5" t="s">
        <v>1161</v>
      </c>
      <c r="H203" s="104" t="s">
        <v>1540</v>
      </c>
      <c r="I203" s="5" t="s">
        <v>1302</v>
      </c>
      <c r="J203" s="5" t="s">
        <v>607</v>
      </c>
      <c r="K203" s="106" t="s">
        <v>395</v>
      </c>
      <c r="L203" s="5" t="str">
        <f t="shared" si="5"/>
        <v>GOOD</v>
      </c>
      <c r="M203" s="5" t="s">
        <v>350</v>
      </c>
      <c r="N203" s="5" t="str">
        <f t="shared" si="6"/>
        <v>B5B6</v>
      </c>
      <c r="O203" s="5" t="s">
        <v>184</v>
      </c>
      <c r="P203" t="s">
        <v>395</v>
      </c>
    </row>
    <row r="204" spans="1:15" ht="24">
      <c r="A204" s="24">
        <v>20220040200200</v>
      </c>
      <c r="B204" s="25"/>
      <c r="C204" s="24" t="s">
        <v>66</v>
      </c>
      <c r="D204" s="102" t="s">
        <v>1540</v>
      </c>
      <c r="E204" s="103" t="s">
        <v>403</v>
      </c>
      <c r="F204" s="5" t="s">
        <v>350</v>
      </c>
      <c r="G204" s="5" t="s">
        <v>403</v>
      </c>
      <c r="H204" s="104" t="s">
        <v>440</v>
      </c>
      <c r="I204" s="5" t="s">
        <v>1470</v>
      </c>
      <c r="J204" s="5" t="s">
        <v>1540</v>
      </c>
      <c r="K204" s="106" t="s">
        <v>1540</v>
      </c>
      <c r="L204" s="5">
        <f t="shared" si="5"/>
      </c>
      <c r="M204" s="5" t="s">
        <v>350</v>
      </c>
      <c r="N204" s="5">
        <f t="shared" si="6"/>
      </c>
      <c r="O204" s="5" t="s">
        <v>362</v>
      </c>
    </row>
    <row r="205" spans="1:16" ht="36">
      <c r="A205" s="24">
        <v>20220040200201</v>
      </c>
      <c r="B205" s="25">
        <v>2.2</v>
      </c>
      <c r="C205" s="24" t="s">
        <v>213</v>
      </c>
      <c r="D205" s="102">
        <v>37883</v>
      </c>
      <c r="E205" s="103" t="s">
        <v>1161</v>
      </c>
      <c r="F205" s="5" t="s">
        <v>348</v>
      </c>
      <c r="G205" s="5" t="s">
        <v>1161</v>
      </c>
      <c r="H205" s="104" t="s">
        <v>440</v>
      </c>
      <c r="I205" s="5" t="s">
        <v>1303</v>
      </c>
      <c r="J205" s="5" t="s">
        <v>607</v>
      </c>
      <c r="K205" s="106" t="s">
        <v>395</v>
      </c>
      <c r="L205" s="5" t="str">
        <f aca="true" t="shared" si="7" ref="L205:L268">IF(OR(B205=1.1,B205=1.2,B205=1.25),"GOOD",IF(OR(B205=2.1,B205=2.2,B205=2.25),"PASS",IF(OR(B205=3.3,B205=3.4,B205=3.45),"PASS2",IF(OR(B205=3.5,B205=3.6,B205=3.65),"SPARE",IF(OR(B205=4.1,B205=4.2),"FAIL","")))))</f>
        <v>PASS</v>
      </c>
      <c r="M205" s="5" t="s">
        <v>350</v>
      </c>
      <c r="N205" s="5" t="str">
        <f aca="true" t="shared" si="8" ref="N205:N268">IF(OR(B205=1.1,B205=2.1,B205=3.3,B205=3.5),"ANY",IF(OR(B205=1.2,B205=2.2,B205=3.4,B205=3.6),"B5B6",IF(OR(B205=1.25,B205=2.25,B205=3.45,B205=3.65),"B6","")))</f>
        <v>B5B6</v>
      </c>
      <c r="O205" s="5" t="s">
        <v>184</v>
      </c>
      <c r="P205" t="s">
        <v>395</v>
      </c>
    </row>
    <row r="206" spans="1:16" ht="24">
      <c r="A206" s="24">
        <v>20220040200202</v>
      </c>
      <c r="B206" s="25">
        <v>1.2</v>
      </c>
      <c r="C206" s="24" t="s">
        <v>186</v>
      </c>
      <c r="D206" s="102">
        <v>37876</v>
      </c>
      <c r="E206" s="103" t="s">
        <v>1161</v>
      </c>
      <c r="F206" s="5" t="s">
        <v>348</v>
      </c>
      <c r="G206" s="5" t="s">
        <v>1161</v>
      </c>
      <c r="H206" s="104" t="s">
        <v>1540</v>
      </c>
      <c r="I206" s="5" t="s">
        <v>1552</v>
      </c>
      <c r="J206" s="5" t="s">
        <v>205</v>
      </c>
      <c r="K206" s="106" t="s">
        <v>427</v>
      </c>
      <c r="L206" s="5" t="str">
        <f t="shared" si="7"/>
        <v>GOOD</v>
      </c>
      <c r="M206" s="5" t="s">
        <v>350</v>
      </c>
      <c r="N206" s="5" t="str">
        <f t="shared" si="8"/>
        <v>B5B6</v>
      </c>
      <c r="O206" s="5" t="s">
        <v>184</v>
      </c>
      <c r="P206" t="s">
        <v>395</v>
      </c>
    </row>
    <row r="207" spans="1:16" ht="24">
      <c r="A207" s="24">
        <v>20220040200203</v>
      </c>
      <c r="B207" s="25">
        <v>1.2</v>
      </c>
      <c r="C207" s="24" t="s">
        <v>61</v>
      </c>
      <c r="D207" s="102">
        <v>37880</v>
      </c>
      <c r="E207" s="103" t="s">
        <v>1161</v>
      </c>
      <c r="F207" s="5" t="s">
        <v>264</v>
      </c>
      <c r="G207" s="5" t="s">
        <v>1161</v>
      </c>
      <c r="H207" s="104" t="s">
        <v>1540</v>
      </c>
      <c r="I207" s="5" t="s">
        <v>1304</v>
      </c>
      <c r="J207" s="5" t="s">
        <v>205</v>
      </c>
      <c r="K207" s="106" t="s">
        <v>427</v>
      </c>
      <c r="L207" s="5" t="str">
        <f t="shared" si="7"/>
        <v>GOOD</v>
      </c>
      <c r="M207" s="5" t="s">
        <v>350</v>
      </c>
      <c r="N207" s="5" t="str">
        <f t="shared" si="8"/>
        <v>B5B6</v>
      </c>
      <c r="O207" s="5" t="s">
        <v>184</v>
      </c>
      <c r="P207" t="s">
        <v>1463</v>
      </c>
    </row>
    <row r="208" spans="1:16" ht="24">
      <c r="A208" s="24">
        <v>20220040200204</v>
      </c>
      <c r="B208" s="25">
        <v>1.2</v>
      </c>
      <c r="C208" s="24" t="s">
        <v>61</v>
      </c>
      <c r="D208" s="102">
        <v>37881</v>
      </c>
      <c r="E208" s="103" t="s">
        <v>1161</v>
      </c>
      <c r="F208" s="5" t="s">
        <v>348</v>
      </c>
      <c r="G208" s="5" t="s">
        <v>1161</v>
      </c>
      <c r="H208" s="104" t="s">
        <v>1540</v>
      </c>
      <c r="I208" s="5" t="s">
        <v>1305</v>
      </c>
      <c r="J208" s="5" t="s">
        <v>205</v>
      </c>
      <c r="K208" s="106" t="s">
        <v>427</v>
      </c>
      <c r="L208" s="5" t="str">
        <f t="shared" si="7"/>
        <v>GOOD</v>
      </c>
      <c r="M208" s="5" t="s">
        <v>350</v>
      </c>
      <c r="N208" s="5" t="str">
        <f t="shared" si="8"/>
        <v>B5B6</v>
      </c>
      <c r="O208" s="5" t="s">
        <v>184</v>
      </c>
      <c r="P208" t="s">
        <v>1464</v>
      </c>
    </row>
    <row r="209" spans="1:16" ht="48">
      <c r="A209" s="24">
        <v>20220040200205</v>
      </c>
      <c r="B209" s="111">
        <v>1.25</v>
      </c>
      <c r="C209" s="24" t="s">
        <v>213</v>
      </c>
      <c r="D209" s="102">
        <v>38140</v>
      </c>
      <c r="E209" s="103" t="s">
        <v>1161</v>
      </c>
      <c r="F209" s="5" t="s">
        <v>349</v>
      </c>
      <c r="G209" s="5" t="s">
        <v>1161</v>
      </c>
      <c r="H209" s="104" t="s">
        <v>485</v>
      </c>
      <c r="I209" s="5" t="s">
        <v>1306</v>
      </c>
      <c r="J209" s="5" t="s">
        <v>607</v>
      </c>
      <c r="K209" s="106" t="s">
        <v>607</v>
      </c>
      <c r="L209" s="5" t="str">
        <f t="shared" si="7"/>
        <v>GOOD</v>
      </c>
      <c r="M209" s="5" t="s">
        <v>350</v>
      </c>
      <c r="N209" s="5" t="str">
        <f t="shared" si="8"/>
        <v>B6</v>
      </c>
      <c r="O209" s="5" t="s">
        <v>192</v>
      </c>
      <c r="P209" t="s">
        <v>1465</v>
      </c>
    </row>
    <row r="210" spans="1:16" ht="36">
      <c r="A210" s="24">
        <v>20220040200206</v>
      </c>
      <c r="B210" s="25">
        <v>1.2</v>
      </c>
      <c r="C210" s="24" t="s">
        <v>61</v>
      </c>
      <c r="D210" s="102">
        <v>37902</v>
      </c>
      <c r="E210" s="103" t="s">
        <v>1161</v>
      </c>
      <c r="F210" s="5" t="s">
        <v>348</v>
      </c>
      <c r="G210" s="5" t="s">
        <v>1161</v>
      </c>
      <c r="H210" s="104" t="s">
        <v>1540</v>
      </c>
      <c r="I210" s="5" t="s">
        <v>1307</v>
      </c>
      <c r="J210" s="5" t="s">
        <v>354</v>
      </c>
      <c r="K210" s="106" t="s">
        <v>320</v>
      </c>
      <c r="L210" s="5" t="str">
        <f t="shared" si="7"/>
        <v>GOOD</v>
      </c>
      <c r="M210" s="5" t="s">
        <v>350</v>
      </c>
      <c r="N210" s="5" t="str">
        <f t="shared" si="8"/>
        <v>B5B6</v>
      </c>
      <c r="O210" s="5" t="s">
        <v>184</v>
      </c>
      <c r="P210" t="s">
        <v>321</v>
      </c>
    </row>
    <row r="211" spans="1:16" ht="24">
      <c r="A211" s="24">
        <v>20220040200207</v>
      </c>
      <c r="B211" s="111">
        <v>2.2</v>
      </c>
      <c r="C211" s="24" t="s">
        <v>61</v>
      </c>
      <c r="D211" s="102">
        <v>37883</v>
      </c>
      <c r="E211" s="103" t="s">
        <v>1161</v>
      </c>
      <c r="F211" s="5" t="s">
        <v>348</v>
      </c>
      <c r="G211" s="5" t="s">
        <v>1161</v>
      </c>
      <c r="H211" s="104" t="s">
        <v>1540</v>
      </c>
      <c r="I211" s="5" t="s">
        <v>1308</v>
      </c>
      <c r="J211" s="5" t="s">
        <v>607</v>
      </c>
      <c r="K211" s="106" t="s">
        <v>395</v>
      </c>
      <c r="L211" s="5" t="str">
        <f t="shared" si="7"/>
        <v>PASS</v>
      </c>
      <c r="M211" s="5" t="s">
        <v>350</v>
      </c>
      <c r="N211" s="5" t="str">
        <f t="shared" si="8"/>
        <v>B5B6</v>
      </c>
      <c r="O211" s="5" t="s">
        <v>184</v>
      </c>
      <c r="P211" t="s">
        <v>322</v>
      </c>
    </row>
    <row r="212" spans="1:16" ht="24">
      <c r="A212" s="24">
        <v>20220040200208</v>
      </c>
      <c r="B212" s="111">
        <v>1.2</v>
      </c>
      <c r="C212" s="24" t="s">
        <v>182</v>
      </c>
      <c r="D212" s="102">
        <v>37887</v>
      </c>
      <c r="E212" s="103" t="s">
        <v>1161</v>
      </c>
      <c r="F212" s="5" t="s">
        <v>348</v>
      </c>
      <c r="G212" s="5" t="s">
        <v>1161</v>
      </c>
      <c r="H212" s="104" t="s">
        <v>1540</v>
      </c>
      <c r="I212" s="5" t="s">
        <v>1309</v>
      </c>
      <c r="J212" s="5" t="s">
        <v>607</v>
      </c>
      <c r="K212" s="106" t="s">
        <v>395</v>
      </c>
      <c r="L212" s="5" t="str">
        <f t="shared" si="7"/>
        <v>GOOD</v>
      </c>
      <c r="M212" s="5" t="s">
        <v>350</v>
      </c>
      <c r="N212" s="5" t="str">
        <f t="shared" si="8"/>
        <v>B5B6</v>
      </c>
      <c r="O212" s="5" t="s">
        <v>184</v>
      </c>
      <c r="P212" t="s">
        <v>395</v>
      </c>
    </row>
    <row r="213" spans="1:15" ht="24">
      <c r="A213" s="24">
        <v>20220040200209</v>
      </c>
      <c r="B213" s="25">
        <v>4.2</v>
      </c>
      <c r="C213" s="24" t="s">
        <v>352</v>
      </c>
      <c r="D213" s="102" t="s">
        <v>409</v>
      </c>
      <c r="E213" s="103" t="s">
        <v>403</v>
      </c>
      <c r="F213" s="5" t="s">
        <v>265</v>
      </c>
      <c r="G213" s="5" t="s">
        <v>403</v>
      </c>
      <c r="H213" s="104" t="s">
        <v>485</v>
      </c>
      <c r="I213" s="24" t="s">
        <v>1299</v>
      </c>
      <c r="J213" s="5" t="s">
        <v>1540</v>
      </c>
      <c r="K213" s="106" t="s">
        <v>1540</v>
      </c>
      <c r="L213" s="5" t="str">
        <f t="shared" si="7"/>
        <v>FAIL</v>
      </c>
      <c r="M213" s="5" t="s">
        <v>115</v>
      </c>
      <c r="N213" s="5">
        <f t="shared" si="8"/>
      </c>
      <c r="O213" s="5" t="s">
        <v>184</v>
      </c>
    </row>
    <row r="214" spans="1:15" ht="33.75">
      <c r="A214" s="24">
        <v>20220040200210</v>
      </c>
      <c r="B214" s="25">
        <v>4.2</v>
      </c>
      <c r="C214" s="24" t="s">
        <v>352</v>
      </c>
      <c r="D214" s="102">
        <v>37909</v>
      </c>
      <c r="E214" s="103" t="s">
        <v>1165</v>
      </c>
      <c r="F214" s="5" t="s">
        <v>266</v>
      </c>
      <c r="G214" s="5" t="s">
        <v>403</v>
      </c>
      <c r="H214" s="104" t="s">
        <v>1540</v>
      </c>
      <c r="I214" s="5" t="s">
        <v>1470</v>
      </c>
      <c r="J214" s="5" t="s">
        <v>354</v>
      </c>
      <c r="K214" s="106" t="s">
        <v>1460</v>
      </c>
      <c r="L214" s="5" t="str">
        <f t="shared" si="7"/>
        <v>FAIL</v>
      </c>
      <c r="M214" s="5" t="s">
        <v>115</v>
      </c>
      <c r="N214" s="5">
        <f t="shared" si="8"/>
      </c>
      <c r="O214" s="5" t="s">
        <v>267</v>
      </c>
    </row>
    <row r="215" spans="1:16" ht="24">
      <c r="A215" s="24">
        <v>20220040200211</v>
      </c>
      <c r="B215" s="25">
        <v>1.2</v>
      </c>
      <c r="C215" s="24" t="s">
        <v>182</v>
      </c>
      <c r="D215" s="102">
        <v>37895</v>
      </c>
      <c r="E215" s="103" t="s">
        <v>1161</v>
      </c>
      <c r="F215" s="5" t="s">
        <v>348</v>
      </c>
      <c r="G215" s="5" t="s">
        <v>1161</v>
      </c>
      <c r="H215" s="104" t="s">
        <v>440</v>
      </c>
      <c r="I215" s="5" t="s">
        <v>1552</v>
      </c>
      <c r="J215" s="5" t="s">
        <v>607</v>
      </c>
      <c r="K215" s="106" t="s">
        <v>395</v>
      </c>
      <c r="L215" s="5" t="str">
        <f t="shared" si="7"/>
        <v>GOOD</v>
      </c>
      <c r="M215" s="5" t="s">
        <v>350</v>
      </c>
      <c r="N215" s="5" t="str">
        <f t="shared" si="8"/>
        <v>B5B6</v>
      </c>
      <c r="O215" s="5" t="s">
        <v>184</v>
      </c>
      <c r="P215" t="s">
        <v>323</v>
      </c>
    </row>
    <row r="216" spans="1:16" ht="24">
      <c r="A216" s="24">
        <v>20220040200212</v>
      </c>
      <c r="B216" s="25">
        <v>1.2</v>
      </c>
      <c r="C216" s="24" t="s">
        <v>356</v>
      </c>
      <c r="D216" s="102" t="s">
        <v>57</v>
      </c>
      <c r="E216" s="103" t="s">
        <v>1161</v>
      </c>
      <c r="F216" s="5" t="s">
        <v>252</v>
      </c>
      <c r="G216" s="5" t="s">
        <v>1161</v>
      </c>
      <c r="H216" s="104" t="s">
        <v>440</v>
      </c>
      <c r="I216" s="5" t="s">
        <v>1310</v>
      </c>
      <c r="J216" s="5" t="s">
        <v>607</v>
      </c>
      <c r="K216" s="106" t="s">
        <v>607</v>
      </c>
      <c r="L216" s="5" t="str">
        <f t="shared" si="7"/>
        <v>GOOD</v>
      </c>
      <c r="M216" s="5" t="s">
        <v>350</v>
      </c>
      <c r="N216" s="5" t="str">
        <f t="shared" si="8"/>
        <v>B5B6</v>
      </c>
      <c r="O216" s="5" t="s">
        <v>360</v>
      </c>
      <c r="P216" t="s">
        <v>395</v>
      </c>
    </row>
    <row r="217" spans="1:16" ht="24">
      <c r="A217" s="24">
        <v>20220040200213</v>
      </c>
      <c r="B217" s="25">
        <v>1.1</v>
      </c>
      <c r="C217" s="24" t="s">
        <v>182</v>
      </c>
      <c r="D217" s="102">
        <v>37918</v>
      </c>
      <c r="E217" s="103" t="s">
        <v>1161</v>
      </c>
      <c r="F217" s="5" t="s">
        <v>349</v>
      </c>
      <c r="G217" s="5" t="s">
        <v>1161</v>
      </c>
      <c r="H217" s="104" t="s">
        <v>1540</v>
      </c>
      <c r="I217" s="5" t="s">
        <v>1552</v>
      </c>
      <c r="J217" s="5" t="s">
        <v>354</v>
      </c>
      <c r="K217" s="106" t="s">
        <v>324</v>
      </c>
      <c r="L217" s="5" t="str">
        <f t="shared" si="7"/>
        <v>GOOD</v>
      </c>
      <c r="M217" s="5" t="s">
        <v>350</v>
      </c>
      <c r="N217" s="5" t="str">
        <f t="shared" si="8"/>
        <v>ANY</v>
      </c>
      <c r="O217" s="5" t="s">
        <v>362</v>
      </c>
      <c r="P217" t="s">
        <v>395</v>
      </c>
    </row>
    <row r="218" spans="1:16" ht="24">
      <c r="A218" s="24">
        <v>20220040200214</v>
      </c>
      <c r="B218" s="113">
        <v>1.25</v>
      </c>
      <c r="C218" s="24" t="s">
        <v>213</v>
      </c>
      <c r="D218" s="102">
        <v>37897</v>
      </c>
      <c r="E218" s="103" t="s">
        <v>1161</v>
      </c>
      <c r="F218" s="5" t="s">
        <v>365</v>
      </c>
      <c r="G218" s="5" t="s">
        <v>1161</v>
      </c>
      <c r="H218" s="104" t="s">
        <v>1540</v>
      </c>
      <c r="I218" s="5" t="s">
        <v>1311</v>
      </c>
      <c r="J218" s="5" t="s">
        <v>607</v>
      </c>
      <c r="K218" s="106" t="s">
        <v>395</v>
      </c>
      <c r="L218" s="5" t="str">
        <f t="shared" si="7"/>
        <v>GOOD</v>
      </c>
      <c r="M218" s="5" t="s">
        <v>350</v>
      </c>
      <c r="N218" s="5" t="str">
        <f t="shared" si="8"/>
        <v>B6</v>
      </c>
      <c r="O218" s="5" t="s">
        <v>268</v>
      </c>
      <c r="P218" t="s">
        <v>395</v>
      </c>
    </row>
    <row r="219" spans="1:16" ht="36">
      <c r="A219" s="24">
        <v>20220040200215</v>
      </c>
      <c r="B219" s="113">
        <v>1.25</v>
      </c>
      <c r="C219" s="24" t="s">
        <v>193</v>
      </c>
      <c r="D219" s="102" t="s">
        <v>209</v>
      </c>
      <c r="E219" s="103" t="s">
        <v>1161</v>
      </c>
      <c r="F219" s="5" t="s">
        <v>349</v>
      </c>
      <c r="G219" s="5" t="s">
        <v>1161</v>
      </c>
      <c r="H219" s="104" t="s">
        <v>1540</v>
      </c>
      <c r="I219" s="5" t="s">
        <v>1312</v>
      </c>
      <c r="J219" s="5" t="s">
        <v>205</v>
      </c>
      <c r="K219" s="106" t="s">
        <v>325</v>
      </c>
      <c r="L219" s="5" t="str">
        <f t="shared" si="7"/>
        <v>GOOD</v>
      </c>
      <c r="M219" s="5" t="s">
        <v>350</v>
      </c>
      <c r="N219" s="5" t="str">
        <f t="shared" si="8"/>
        <v>B6</v>
      </c>
      <c r="O219" s="5" t="s">
        <v>192</v>
      </c>
      <c r="P219" t="s">
        <v>326</v>
      </c>
    </row>
    <row r="220" spans="1:16" ht="36">
      <c r="A220" s="24">
        <v>20220040200216</v>
      </c>
      <c r="B220" s="112">
        <v>4.2</v>
      </c>
      <c r="C220" s="24" t="s">
        <v>352</v>
      </c>
      <c r="D220" s="102">
        <v>38187</v>
      </c>
      <c r="E220" s="103" t="s">
        <v>1161</v>
      </c>
      <c r="F220" s="5" t="s">
        <v>269</v>
      </c>
      <c r="G220" s="5" t="s">
        <v>1166</v>
      </c>
      <c r="H220" s="104" t="s">
        <v>1540</v>
      </c>
      <c r="I220" s="24" t="s">
        <v>1313</v>
      </c>
      <c r="J220" s="5" t="s">
        <v>205</v>
      </c>
      <c r="K220" s="106" t="s">
        <v>461</v>
      </c>
      <c r="L220" s="5" t="str">
        <f t="shared" si="7"/>
        <v>FAIL</v>
      </c>
      <c r="M220" s="5" t="s">
        <v>116</v>
      </c>
      <c r="N220" s="5">
        <f t="shared" si="8"/>
      </c>
      <c r="O220" s="5" t="s">
        <v>360</v>
      </c>
      <c r="P220" t="s">
        <v>1166</v>
      </c>
    </row>
    <row r="221" spans="1:16" ht="24">
      <c r="A221" s="24">
        <v>20220040200217</v>
      </c>
      <c r="B221" s="25">
        <v>1.1</v>
      </c>
      <c r="C221" s="24" t="s">
        <v>182</v>
      </c>
      <c r="D221" s="102">
        <v>37922</v>
      </c>
      <c r="E221" s="103" t="s">
        <v>1161</v>
      </c>
      <c r="F221" s="5" t="s">
        <v>349</v>
      </c>
      <c r="G221" s="5" t="s">
        <v>1161</v>
      </c>
      <c r="H221" s="104" t="s">
        <v>1540</v>
      </c>
      <c r="I221" s="5" t="s">
        <v>1552</v>
      </c>
      <c r="J221" s="5" t="s">
        <v>205</v>
      </c>
      <c r="K221" s="106" t="s">
        <v>327</v>
      </c>
      <c r="L221" s="5" t="str">
        <f t="shared" si="7"/>
        <v>GOOD</v>
      </c>
      <c r="M221" s="5" t="s">
        <v>350</v>
      </c>
      <c r="N221" s="5" t="str">
        <f t="shared" si="8"/>
        <v>ANY</v>
      </c>
      <c r="O221" s="5" t="s">
        <v>362</v>
      </c>
      <c r="P221" t="s">
        <v>395</v>
      </c>
    </row>
    <row r="222" spans="1:16" ht="24">
      <c r="A222" s="24">
        <v>20220040200218</v>
      </c>
      <c r="B222" s="25">
        <v>1.2</v>
      </c>
      <c r="C222" s="24" t="s">
        <v>213</v>
      </c>
      <c r="D222" s="102">
        <v>37904</v>
      </c>
      <c r="E222" s="103" t="s">
        <v>1161</v>
      </c>
      <c r="F222" s="5" t="s">
        <v>348</v>
      </c>
      <c r="G222" s="5" t="s">
        <v>1161</v>
      </c>
      <c r="H222" s="104" t="s">
        <v>1540</v>
      </c>
      <c r="I222" s="5" t="s">
        <v>1314</v>
      </c>
      <c r="J222" s="5" t="s">
        <v>607</v>
      </c>
      <c r="K222" s="106" t="s">
        <v>395</v>
      </c>
      <c r="L222" s="5" t="str">
        <f t="shared" si="7"/>
        <v>GOOD</v>
      </c>
      <c r="M222" s="5" t="s">
        <v>350</v>
      </c>
      <c r="N222" s="5" t="str">
        <f t="shared" si="8"/>
        <v>B5B6</v>
      </c>
      <c r="O222" s="5" t="s">
        <v>184</v>
      </c>
      <c r="P222" t="s">
        <v>395</v>
      </c>
    </row>
    <row r="223" spans="1:16" ht="33.75">
      <c r="A223" s="24">
        <v>20220040200219</v>
      </c>
      <c r="B223" s="25">
        <v>1.2</v>
      </c>
      <c r="C223" s="24" t="s">
        <v>213</v>
      </c>
      <c r="D223" s="102">
        <v>37908</v>
      </c>
      <c r="E223" s="103" t="s">
        <v>1161</v>
      </c>
      <c r="F223" s="5" t="s">
        <v>365</v>
      </c>
      <c r="G223" s="5" t="s">
        <v>1161</v>
      </c>
      <c r="H223" s="104" t="s">
        <v>1540</v>
      </c>
      <c r="I223" s="5" t="s">
        <v>1552</v>
      </c>
      <c r="J223" s="5" t="s">
        <v>354</v>
      </c>
      <c r="K223" s="106" t="s">
        <v>414</v>
      </c>
      <c r="L223" s="5" t="str">
        <f t="shared" si="7"/>
        <v>GOOD</v>
      </c>
      <c r="M223" s="5" t="s">
        <v>350</v>
      </c>
      <c r="N223" s="5" t="str">
        <f t="shared" si="8"/>
        <v>B5B6</v>
      </c>
      <c r="O223" s="5" t="s">
        <v>200</v>
      </c>
      <c r="P223" t="s">
        <v>395</v>
      </c>
    </row>
    <row r="224" spans="1:16" ht="33.75">
      <c r="A224" s="24">
        <v>20220040200220</v>
      </c>
      <c r="B224" s="25">
        <v>1.2</v>
      </c>
      <c r="C224" s="24" t="s">
        <v>186</v>
      </c>
      <c r="D224" s="102">
        <v>37908</v>
      </c>
      <c r="E224" s="103" t="s">
        <v>1161</v>
      </c>
      <c r="F224" s="5" t="s">
        <v>348</v>
      </c>
      <c r="G224" s="5" t="s">
        <v>1161</v>
      </c>
      <c r="H224" s="104" t="s">
        <v>1540</v>
      </c>
      <c r="I224" s="5" t="s">
        <v>1552</v>
      </c>
      <c r="J224" s="5" t="s">
        <v>354</v>
      </c>
      <c r="K224" s="106" t="s">
        <v>432</v>
      </c>
      <c r="L224" s="5" t="str">
        <f t="shared" si="7"/>
        <v>GOOD</v>
      </c>
      <c r="M224" s="5" t="s">
        <v>350</v>
      </c>
      <c r="N224" s="5" t="str">
        <f t="shared" si="8"/>
        <v>B5B6</v>
      </c>
      <c r="O224" s="5" t="s">
        <v>184</v>
      </c>
      <c r="P224" t="s">
        <v>395</v>
      </c>
    </row>
    <row r="225" spans="1:16" ht="36">
      <c r="A225" s="24">
        <v>20220040200221</v>
      </c>
      <c r="B225" s="25">
        <v>1.1</v>
      </c>
      <c r="C225" s="24" t="s">
        <v>193</v>
      </c>
      <c r="D225" s="102">
        <v>37993</v>
      </c>
      <c r="E225" s="103" t="s">
        <v>1161</v>
      </c>
      <c r="F225" s="5" t="s">
        <v>348</v>
      </c>
      <c r="G225" s="5" t="s">
        <v>1161</v>
      </c>
      <c r="H225" s="104" t="s">
        <v>1540</v>
      </c>
      <c r="I225" s="5" t="s">
        <v>1315</v>
      </c>
      <c r="J225" s="5" t="s">
        <v>607</v>
      </c>
      <c r="K225" s="106" t="s">
        <v>395</v>
      </c>
      <c r="L225" s="5" t="str">
        <f t="shared" si="7"/>
        <v>GOOD</v>
      </c>
      <c r="M225" s="5" t="s">
        <v>350</v>
      </c>
      <c r="N225" s="5" t="str">
        <f t="shared" si="8"/>
        <v>ANY</v>
      </c>
      <c r="O225" s="5" t="s">
        <v>362</v>
      </c>
      <c r="P225" t="s">
        <v>328</v>
      </c>
    </row>
    <row r="226" spans="1:16" ht="33.75">
      <c r="A226" s="24">
        <v>20220040200222</v>
      </c>
      <c r="B226" s="25">
        <v>1.2</v>
      </c>
      <c r="C226" s="24" t="s">
        <v>186</v>
      </c>
      <c r="D226" s="102">
        <v>37922</v>
      </c>
      <c r="E226" s="103" t="s">
        <v>1161</v>
      </c>
      <c r="F226" s="5" t="s">
        <v>365</v>
      </c>
      <c r="G226" s="5" t="s">
        <v>1161</v>
      </c>
      <c r="H226" s="104" t="s">
        <v>1540</v>
      </c>
      <c r="I226" s="5" t="s">
        <v>1316</v>
      </c>
      <c r="J226" s="5" t="s">
        <v>354</v>
      </c>
      <c r="K226" s="106" t="s">
        <v>310</v>
      </c>
      <c r="L226" s="5" t="str">
        <f t="shared" si="7"/>
        <v>GOOD</v>
      </c>
      <c r="M226" s="5" t="s">
        <v>350</v>
      </c>
      <c r="N226" s="5" t="str">
        <f t="shared" si="8"/>
        <v>B5B6</v>
      </c>
      <c r="O226" s="5" t="s">
        <v>360</v>
      </c>
      <c r="P226" t="s">
        <v>395</v>
      </c>
    </row>
    <row r="227" spans="1:16" ht="33.75">
      <c r="A227" s="24">
        <v>20220040200223</v>
      </c>
      <c r="B227" s="25">
        <v>1.2</v>
      </c>
      <c r="C227" s="24" t="s">
        <v>186</v>
      </c>
      <c r="D227" s="102">
        <v>37911</v>
      </c>
      <c r="E227" s="103" t="s">
        <v>1161</v>
      </c>
      <c r="F227" s="5" t="s">
        <v>365</v>
      </c>
      <c r="G227" s="5" t="s">
        <v>1161</v>
      </c>
      <c r="H227" s="104" t="s">
        <v>1540</v>
      </c>
      <c r="I227" s="5" t="s">
        <v>1552</v>
      </c>
      <c r="J227" s="5" t="s">
        <v>354</v>
      </c>
      <c r="K227" s="106" t="s">
        <v>329</v>
      </c>
      <c r="L227" s="5" t="str">
        <f t="shared" si="7"/>
        <v>GOOD</v>
      </c>
      <c r="M227" s="5" t="s">
        <v>350</v>
      </c>
      <c r="N227" s="5" t="str">
        <f t="shared" si="8"/>
        <v>B5B6</v>
      </c>
      <c r="O227" s="5" t="s">
        <v>360</v>
      </c>
      <c r="P227" t="s">
        <v>395</v>
      </c>
    </row>
    <row r="228" spans="1:16" ht="33.75">
      <c r="A228" s="24">
        <v>20220040200224</v>
      </c>
      <c r="B228" s="25">
        <v>1.1</v>
      </c>
      <c r="C228" s="24" t="s">
        <v>186</v>
      </c>
      <c r="D228" s="102">
        <v>37910</v>
      </c>
      <c r="E228" s="103" t="s">
        <v>1161</v>
      </c>
      <c r="F228" s="5" t="s">
        <v>349</v>
      </c>
      <c r="G228" s="5" t="s">
        <v>1161</v>
      </c>
      <c r="H228" s="104" t="s">
        <v>1540</v>
      </c>
      <c r="I228" s="5" t="s">
        <v>1317</v>
      </c>
      <c r="J228" s="5" t="s">
        <v>354</v>
      </c>
      <c r="K228" s="106" t="s">
        <v>432</v>
      </c>
      <c r="L228" s="5" t="str">
        <f t="shared" si="7"/>
        <v>GOOD</v>
      </c>
      <c r="M228" s="5" t="s">
        <v>350</v>
      </c>
      <c r="N228" s="5" t="str">
        <f t="shared" si="8"/>
        <v>ANY</v>
      </c>
      <c r="O228" s="5" t="s">
        <v>362</v>
      </c>
      <c r="P228" t="s">
        <v>395</v>
      </c>
    </row>
    <row r="229" spans="1:16" ht="25.5">
      <c r="A229" s="24">
        <v>20220040200225</v>
      </c>
      <c r="B229" s="25">
        <v>3.5</v>
      </c>
      <c r="C229" s="24" t="s">
        <v>319</v>
      </c>
      <c r="D229" s="102">
        <v>38189</v>
      </c>
      <c r="E229" s="103" t="s">
        <v>1161</v>
      </c>
      <c r="F229" s="5" t="s">
        <v>270</v>
      </c>
      <c r="G229" s="5" t="s">
        <v>1161</v>
      </c>
      <c r="H229" s="104" t="s">
        <v>1540</v>
      </c>
      <c r="I229" s="5" t="s">
        <v>1552</v>
      </c>
      <c r="J229" s="5" t="s">
        <v>607</v>
      </c>
      <c r="K229" s="106" t="s">
        <v>607</v>
      </c>
      <c r="L229" s="5" t="str">
        <f t="shared" si="7"/>
        <v>SPARE</v>
      </c>
      <c r="M229" s="5" t="s">
        <v>117</v>
      </c>
      <c r="N229" s="5" t="str">
        <f t="shared" si="8"/>
        <v>ANY</v>
      </c>
      <c r="O229" s="5" t="s">
        <v>362</v>
      </c>
      <c r="P229" t="s">
        <v>135</v>
      </c>
    </row>
    <row r="230" spans="1:16" ht="24">
      <c r="A230" s="24">
        <v>20220040200226</v>
      </c>
      <c r="B230" s="25">
        <v>1.2</v>
      </c>
      <c r="C230" s="24" t="s">
        <v>186</v>
      </c>
      <c r="D230" s="102">
        <v>37893</v>
      </c>
      <c r="E230" s="103" t="s">
        <v>1161</v>
      </c>
      <c r="F230" s="5" t="s">
        <v>348</v>
      </c>
      <c r="G230" s="5" t="s">
        <v>1161</v>
      </c>
      <c r="H230" s="104" t="s">
        <v>1540</v>
      </c>
      <c r="I230" s="5" t="s">
        <v>1318</v>
      </c>
      <c r="J230" s="5" t="s">
        <v>607</v>
      </c>
      <c r="K230" s="106" t="s">
        <v>395</v>
      </c>
      <c r="L230" s="5" t="str">
        <f t="shared" si="7"/>
        <v>GOOD</v>
      </c>
      <c r="M230" s="5" t="s">
        <v>350</v>
      </c>
      <c r="N230" s="5" t="str">
        <f t="shared" si="8"/>
        <v>B5B6</v>
      </c>
      <c r="O230" s="5" t="s">
        <v>184</v>
      </c>
      <c r="P230" t="s">
        <v>395</v>
      </c>
    </row>
    <row r="231" spans="1:16" ht="24">
      <c r="A231" s="24">
        <v>20220040200227</v>
      </c>
      <c r="B231" s="25">
        <v>1.2</v>
      </c>
      <c r="C231" s="24" t="s">
        <v>186</v>
      </c>
      <c r="D231" s="102">
        <v>37903</v>
      </c>
      <c r="E231" s="103" t="s">
        <v>1161</v>
      </c>
      <c r="F231" s="5" t="s">
        <v>348</v>
      </c>
      <c r="G231" s="5" t="s">
        <v>1161</v>
      </c>
      <c r="H231" s="104" t="s">
        <v>1540</v>
      </c>
      <c r="I231" s="5" t="s">
        <v>1552</v>
      </c>
      <c r="J231" s="5" t="s">
        <v>205</v>
      </c>
      <c r="K231" s="106" t="s">
        <v>427</v>
      </c>
      <c r="L231" s="5" t="str">
        <f t="shared" si="7"/>
        <v>GOOD</v>
      </c>
      <c r="M231" s="5" t="s">
        <v>350</v>
      </c>
      <c r="N231" s="5" t="str">
        <f t="shared" si="8"/>
        <v>B5B6</v>
      </c>
      <c r="O231" s="5" t="s">
        <v>184</v>
      </c>
      <c r="P231" t="s">
        <v>395</v>
      </c>
    </row>
    <row r="232" spans="1:15" ht="24">
      <c r="A232" s="24">
        <v>20220040200228</v>
      </c>
      <c r="B232" s="25"/>
      <c r="C232" s="24" t="s">
        <v>66</v>
      </c>
      <c r="D232" s="102" t="s">
        <v>1540</v>
      </c>
      <c r="E232" s="103" t="s">
        <v>403</v>
      </c>
      <c r="F232" s="5" t="s">
        <v>350</v>
      </c>
      <c r="G232" s="5" t="s">
        <v>403</v>
      </c>
      <c r="H232" s="104" t="s">
        <v>1540</v>
      </c>
      <c r="I232" s="5" t="s">
        <v>1470</v>
      </c>
      <c r="J232" s="5" t="s">
        <v>1540</v>
      </c>
      <c r="K232" s="106" t="s">
        <v>1540</v>
      </c>
      <c r="L232" s="5">
        <f t="shared" si="7"/>
      </c>
      <c r="M232" s="5" t="s">
        <v>350</v>
      </c>
      <c r="N232" s="5">
        <f t="shared" si="8"/>
      </c>
      <c r="O232" s="5" t="s">
        <v>362</v>
      </c>
    </row>
    <row r="233" spans="1:16" ht="24">
      <c r="A233" s="24">
        <v>20220040200229</v>
      </c>
      <c r="B233" s="25">
        <v>1.2</v>
      </c>
      <c r="C233" s="24" t="s">
        <v>186</v>
      </c>
      <c r="D233" s="102">
        <v>37894</v>
      </c>
      <c r="E233" s="103" t="s">
        <v>1161</v>
      </c>
      <c r="F233" s="5" t="s">
        <v>348</v>
      </c>
      <c r="G233" s="5" t="s">
        <v>1161</v>
      </c>
      <c r="H233" s="104" t="s">
        <v>1540</v>
      </c>
      <c r="I233" s="5" t="s">
        <v>1552</v>
      </c>
      <c r="J233" s="5" t="s">
        <v>205</v>
      </c>
      <c r="K233" s="106" t="s">
        <v>427</v>
      </c>
      <c r="L233" s="5" t="str">
        <f t="shared" si="7"/>
        <v>GOOD</v>
      </c>
      <c r="M233" s="5" t="s">
        <v>350</v>
      </c>
      <c r="N233" s="5" t="str">
        <f t="shared" si="8"/>
        <v>B5B6</v>
      </c>
      <c r="O233" s="5" t="s">
        <v>184</v>
      </c>
      <c r="P233" t="s">
        <v>395</v>
      </c>
    </row>
    <row r="234" spans="1:16" ht="24">
      <c r="A234" s="24">
        <v>20220040200230</v>
      </c>
      <c r="B234" s="25">
        <v>1.2</v>
      </c>
      <c r="C234" s="24" t="s">
        <v>186</v>
      </c>
      <c r="D234" s="102">
        <v>37896</v>
      </c>
      <c r="E234" s="103" t="s">
        <v>1161</v>
      </c>
      <c r="F234" s="5" t="s">
        <v>348</v>
      </c>
      <c r="G234" s="5" t="s">
        <v>1161</v>
      </c>
      <c r="H234" s="104" t="s">
        <v>1540</v>
      </c>
      <c r="I234" s="5" t="s">
        <v>1552</v>
      </c>
      <c r="J234" s="5" t="s">
        <v>607</v>
      </c>
      <c r="K234" s="106" t="s">
        <v>395</v>
      </c>
      <c r="L234" s="5" t="str">
        <f t="shared" si="7"/>
        <v>GOOD</v>
      </c>
      <c r="M234" s="5" t="s">
        <v>350</v>
      </c>
      <c r="N234" s="5" t="str">
        <f t="shared" si="8"/>
        <v>B5B6</v>
      </c>
      <c r="O234" s="5" t="s">
        <v>184</v>
      </c>
      <c r="P234" t="s">
        <v>395</v>
      </c>
    </row>
    <row r="235" spans="1:16" ht="60">
      <c r="A235" s="24">
        <v>20220040200231</v>
      </c>
      <c r="B235" s="25">
        <v>1.1</v>
      </c>
      <c r="C235" s="24" t="s">
        <v>193</v>
      </c>
      <c r="D235" s="102">
        <v>38037</v>
      </c>
      <c r="E235" s="103" t="s">
        <v>1161</v>
      </c>
      <c r="F235" s="5" t="s">
        <v>348</v>
      </c>
      <c r="G235" s="5" t="s">
        <v>1161</v>
      </c>
      <c r="H235" s="104" t="s">
        <v>1540</v>
      </c>
      <c r="I235" s="5" t="s">
        <v>1415</v>
      </c>
      <c r="J235" s="5" t="s">
        <v>607</v>
      </c>
      <c r="K235" s="106" t="s">
        <v>395</v>
      </c>
      <c r="L235" s="5" t="str">
        <f t="shared" si="7"/>
        <v>GOOD</v>
      </c>
      <c r="M235" s="5" t="s">
        <v>350</v>
      </c>
      <c r="N235" s="5" t="str">
        <f t="shared" si="8"/>
        <v>ANY</v>
      </c>
      <c r="O235" s="5" t="s">
        <v>362</v>
      </c>
      <c r="P235" t="s">
        <v>330</v>
      </c>
    </row>
    <row r="236" spans="1:16" ht="48">
      <c r="A236" s="24">
        <v>20220040200232</v>
      </c>
      <c r="B236" s="111">
        <v>1.2</v>
      </c>
      <c r="C236" s="24" t="s">
        <v>356</v>
      </c>
      <c r="D236" s="102">
        <v>38126</v>
      </c>
      <c r="E236" s="103" t="s">
        <v>1161</v>
      </c>
      <c r="F236" s="5" t="s">
        <v>271</v>
      </c>
      <c r="G236" s="5" t="s">
        <v>1161</v>
      </c>
      <c r="H236" s="104" t="s">
        <v>1540</v>
      </c>
      <c r="I236" s="24" t="s">
        <v>1416</v>
      </c>
      <c r="J236" s="5" t="s">
        <v>607</v>
      </c>
      <c r="K236" s="106" t="s">
        <v>395</v>
      </c>
      <c r="L236" s="5" t="str">
        <f t="shared" si="7"/>
        <v>GOOD</v>
      </c>
      <c r="M236" s="5" t="s">
        <v>350</v>
      </c>
      <c r="N236" s="5" t="str">
        <f t="shared" si="8"/>
        <v>B5B6</v>
      </c>
      <c r="O236" s="5" t="s">
        <v>184</v>
      </c>
      <c r="P236" t="s">
        <v>395</v>
      </c>
    </row>
    <row r="237" spans="1:16" ht="24">
      <c r="A237" s="24">
        <v>20220040200233</v>
      </c>
      <c r="B237" s="25">
        <v>1.1</v>
      </c>
      <c r="C237" s="24" t="s">
        <v>193</v>
      </c>
      <c r="D237" s="102">
        <v>37944</v>
      </c>
      <c r="E237" s="103" t="s">
        <v>1161</v>
      </c>
      <c r="F237" s="5" t="s">
        <v>348</v>
      </c>
      <c r="G237" s="5" t="s">
        <v>1161</v>
      </c>
      <c r="H237" s="104" t="s">
        <v>1540</v>
      </c>
      <c r="I237" s="5" t="s">
        <v>1417</v>
      </c>
      <c r="J237" s="5" t="s">
        <v>607</v>
      </c>
      <c r="K237" s="106" t="s">
        <v>395</v>
      </c>
      <c r="L237" s="5" t="str">
        <f t="shared" si="7"/>
        <v>GOOD</v>
      </c>
      <c r="M237" s="5" t="s">
        <v>350</v>
      </c>
      <c r="N237" s="5" t="str">
        <f t="shared" si="8"/>
        <v>ANY</v>
      </c>
      <c r="O237" s="5" t="s">
        <v>362</v>
      </c>
      <c r="P237" t="s">
        <v>331</v>
      </c>
    </row>
    <row r="238" spans="1:16" ht="24">
      <c r="A238" s="24">
        <v>20220040200234</v>
      </c>
      <c r="B238" s="25">
        <v>1.1</v>
      </c>
      <c r="C238" s="24" t="s">
        <v>186</v>
      </c>
      <c r="D238" s="102">
        <v>37918</v>
      </c>
      <c r="E238" s="103" t="s">
        <v>1161</v>
      </c>
      <c r="F238" s="5" t="s">
        <v>349</v>
      </c>
      <c r="G238" s="5" t="s">
        <v>1161</v>
      </c>
      <c r="H238" s="104" t="s">
        <v>1540</v>
      </c>
      <c r="I238" s="5" t="s">
        <v>1552</v>
      </c>
      <c r="J238" s="5" t="s">
        <v>354</v>
      </c>
      <c r="K238" s="106" t="s">
        <v>332</v>
      </c>
      <c r="L238" s="5" t="str">
        <f t="shared" si="7"/>
        <v>GOOD</v>
      </c>
      <c r="M238" s="5" t="s">
        <v>350</v>
      </c>
      <c r="N238" s="5" t="str">
        <f t="shared" si="8"/>
        <v>ANY</v>
      </c>
      <c r="O238" s="5" t="s">
        <v>362</v>
      </c>
      <c r="P238" t="s">
        <v>395</v>
      </c>
    </row>
    <row r="239" spans="1:16" ht="36">
      <c r="A239" s="24">
        <v>20220040200235</v>
      </c>
      <c r="B239" s="111">
        <v>1.1</v>
      </c>
      <c r="C239" s="24" t="s">
        <v>187</v>
      </c>
      <c r="D239" s="102">
        <v>37909</v>
      </c>
      <c r="E239" s="103" t="s">
        <v>1161</v>
      </c>
      <c r="F239" s="5" t="s">
        <v>348</v>
      </c>
      <c r="G239" s="5" t="s">
        <v>1161</v>
      </c>
      <c r="H239" s="104" t="s">
        <v>1540</v>
      </c>
      <c r="I239" s="5" t="s">
        <v>1418</v>
      </c>
      <c r="J239" s="5" t="s">
        <v>354</v>
      </c>
      <c r="K239" s="106" t="s">
        <v>310</v>
      </c>
      <c r="L239" s="5" t="str">
        <f t="shared" si="7"/>
        <v>GOOD</v>
      </c>
      <c r="M239" s="5" t="s">
        <v>350</v>
      </c>
      <c r="N239" s="5" t="str">
        <f t="shared" si="8"/>
        <v>ANY</v>
      </c>
      <c r="O239" s="5" t="s">
        <v>362</v>
      </c>
      <c r="P239" t="s">
        <v>333</v>
      </c>
    </row>
    <row r="240" spans="1:16" ht="36">
      <c r="A240" s="24">
        <v>20220040200236</v>
      </c>
      <c r="B240" s="25">
        <v>1.1</v>
      </c>
      <c r="C240" s="24" t="s">
        <v>186</v>
      </c>
      <c r="D240" s="102">
        <v>37918</v>
      </c>
      <c r="E240" s="103" t="s">
        <v>1161</v>
      </c>
      <c r="F240" s="5" t="s">
        <v>349</v>
      </c>
      <c r="G240" s="5" t="s">
        <v>1161</v>
      </c>
      <c r="H240" s="104" t="s">
        <v>1540</v>
      </c>
      <c r="I240" s="5" t="s">
        <v>1419</v>
      </c>
      <c r="J240" s="5" t="s">
        <v>607</v>
      </c>
      <c r="K240" s="106" t="s">
        <v>395</v>
      </c>
      <c r="L240" s="5" t="str">
        <f t="shared" si="7"/>
        <v>GOOD</v>
      </c>
      <c r="M240" s="5" t="s">
        <v>350</v>
      </c>
      <c r="N240" s="5" t="str">
        <f t="shared" si="8"/>
        <v>ANY</v>
      </c>
      <c r="O240" s="5" t="s">
        <v>362</v>
      </c>
      <c r="P240" t="s">
        <v>395</v>
      </c>
    </row>
    <row r="241" spans="1:16" ht="33.75">
      <c r="A241" s="24">
        <v>20220040200237</v>
      </c>
      <c r="B241" s="25">
        <v>1.1</v>
      </c>
      <c r="C241" s="24" t="s">
        <v>186</v>
      </c>
      <c r="D241" s="102">
        <v>37910</v>
      </c>
      <c r="E241" s="103" t="s">
        <v>1161</v>
      </c>
      <c r="F241" s="5" t="s">
        <v>349</v>
      </c>
      <c r="G241" s="5" t="s">
        <v>1161</v>
      </c>
      <c r="H241" s="104" t="s">
        <v>1540</v>
      </c>
      <c r="I241" s="5" t="s">
        <v>1552</v>
      </c>
      <c r="J241" s="5" t="s">
        <v>354</v>
      </c>
      <c r="K241" s="106" t="s">
        <v>334</v>
      </c>
      <c r="L241" s="5" t="str">
        <f t="shared" si="7"/>
        <v>GOOD</v>
      </c>
      <c r="M241" s="5" t="s">
        <v>350</v>
      </c>
      <c r="N241" s="5" t="str">
        <f t="shared" si="8"/>
        <v>ANY</v>
      </c>
      <c r="O241" s="5" t="s">
        <v>362</v>
      </c>
      <c r="P241" t="s">
        <v>395</v>
      </c>
    </row>
    <row r="242" spans="1:16" ht="24">
      <c r="A242" s="24">
        <v>20220040200238</v>
      </c>
      <c r="B242" s="25">
        <v>1.2</v>
      </c>
      <c r="C242" s="24" t="s">
        <v>183</v>
      </c>
      <c r="D242" s="102">
        <v>37956</v>
      </c>
      <c r="E242" s="103" t="s">
        <v>1161</v>
      </c>
      <c r="F242" s="5" t="s">
        <v>272</v>
      </c>
      <c r="G242" s="5" t="s">
        <v>1161</v>
      </c>
      <c r="H242" s="104" t="s">
        <v>1540</v>
      </c>
      <c r="I242" s="5" t="s">
        <v>1420</v>
      </c>
      <c r="J242" s="5" t="s">
        <v>205</v>
      </c>
      <c r="K242" s="106" t="s">
        <v>427</v>
      </c>
      <c r="L242" s="5" t="str">
        <f t="shared" si="7"/>
        <v>GOOD</v>
      </c>
      <c r="M242" s="5" t="s">
        <v>350</v>
      </c>
      <c r="N242" s="5" t="str">
        <f t="shared" si="8"/>
        <v>B5B6</v>
      </c>
      <c r="O242" s="5" t="s">
        <v>360</v>
      </c>
      <c r="P242" t="s">
        <v>395</v>
      </c>
    </row>
    <row r="243" spans="1:16" ht="33.75">
      <c r="A243" s="24">
        <v>20220040200239</v>
      </c>
      <c r="B243" s="25">
        <v>1.1</v>
      </c>
      <c r="C243" s="24" t="s">
        <v>183</v>
      </c>
      <c r="D243" s="102">
        <v>37925</v>
      </c>
      <c r="E243" s="103" t="s">
        <v>1161</v>
      </c>
      <c r="F243" s="5" t="s">
        <v>349</v>
      </c>
      <c r="G243" s="5" t="s">
        <v>1161</v>
      </c>
      <c r="H243" s="104" t="s">
        <v>1540</v>
      </c>
      <c r="I243" s="5" t="s">
        <v>1552</v>
      </c>
      <c r="J243" s="5" t="s">
        <v>354</v>
      </c>
      <c r="K243" s="106" t="s">
        <v>432</v>
      </c>
      <c r="L243" s="5" t="str">
        <f t="shared" si="7"/>
        <v>GOOD</v>
      </c>
      <c r="M243" s="5" t="s">
        <v>350</v>
      </c>
      <c r="N243" s="5" t="str">
        <f t="shared" si="8"/>
        <v>ANY</v>
      </c>
      <c r="O243" s="5" t="s">
        <v>362</v>
      </c>
      <c r="P243" t="s">
        <v>395</v>
      </c>
    </row>
    <row r="244" spans="1:16" ht="33.75">
      <c r="A244" s="24">
        <v>20220040200240</v>
      </c>
      <c r="B244" s="111">
        <v>1.2</v>
      </c>
      <c r="C244" s="24" t="s">
        <v>183</v>
      </c>
      <c r="D244" s="102">
        <v>37910</v>
      </c>
      <c r="E244" s="103" t="s">
        <v>1161</v>
      </c>
      <c r="F244" s="5" t="s">
        <v>365</v>
      </c>
      <c r="G244" s="5" t="s">
        <v>1161</v>
      </c>
      <c r="H244" s="104" t="s">
        <v>1540</v>
      </c>
      <c r="I244" s="5" t="s">
        <v>1552</v>
      </c>
      <c r="J244" s="5" t="s">
        <v>354</v>
      </c>
      <c r="K244" s="106" t="s">
        <v>414</v>
      </c>
      <c r="L244" s="5" t="str">
        <f t="shared" si="7"/>
        <v>GOOD</v>
      </c>
      <c r="M244" s="5" t="s">
        <v>350</v>
      </c>
      <c r="N244" s="5" t="str">
        <f t="shared" si="8"/>
        <v>B5B6</v>
      </c>
      <c r="O244" s="5" t="s">
        <v>360</v>
      </c>
      <c r="P244" t="s">
        <v>395</v>
      </c>
    </row>
    <row r="245" spans="1:16" ht="33.75">
      <c r="A245" s="24">
        <v>20220040200241</v>
      </c>
      <c r="B245" s="25">
        <v>1.1</v>
      </c>
      <c r="C245" s="24" t="s">
        <v>183</v>
      </c>
      <c r="D245" s="102">
        <v>37925</v>
      </c>
      <c r="E245" s="103" t="s">
        <v>1161</v>
      </c>
      <c r="F245" s="5" t="s">
        <v>349</v>
      </c>
      <c r="G245" s="5" t="s">
        <v>1161</v>
      </c>
      <c r="H245" s="104" t="s">
        <v>1540</v>
      </c>
      <c r="I245" s="5" t="s">
        <v>1552</v>
      </c>
      <c r="J245" s="5" t="s">
        <v>354</v>
      </c>
      <c r="K245" s="106" t="s">
        <v>310</v>
      </c>
      <c r="L245" s="5" t="str">
        <f t="shared" si="7"/>
        <v>GOOD</v>
      </c>
      <c r="M245" s="5" t="s">
        <v>350</v>
      </c>
      <c r="N245" s="5" t="str">
        <f t="shared" si="8"/>
        <v>ANY</v>
      </c>
      <c r="O245" s="5" t="s">
        <v>362</v>
      </c>
      <c r="P245" t="s">
        <v>395</v>
      </c>
    </row>
    <row r="246" spans="1:16" ht="36">
      <c r="A246" s="24">
        <v>20220040200242</v>
      </c>
      <c r="B246" s="25">
        <v>1.1</v>
      </c>
      <c r="C246" s="24" t="s">
        <v>193</v>
      </c>
      <c r="D246" s="102">
        <v>37925</v>
      </c>
      <c r="E246" s="103" t="s">
        <v>1161</v>
      </c>
      <c r="F246" s="5" t="s">
        <v>348</v>
      </c>
      <c r="G246" s="5" t="s">
        <v>1161</v>
      </c>
      <c r="H246" s="104" t="s">
        <v>1540</v>
      </c>
      <c r="I246" s="5" t="s">
        <v>1421</v>
      </c>
      <c r="J246" s="5" t="s">
        <v>607</v>
      </c>
      <c r="K246" s="106" t="s">
        <v>395</v>
      </c>
      <c r="L246" s="5" t="str">
        <f t="shared" si="7"/>
        <v>GOOD</v>
      </c>
      <c r="M246" s="5" t="s">
        <v>350</v>
      </c>
      <c r="N246" s="5" t="str">
        <f t="shared" si="8"/>
        <v>ANY</v>
      </c>
      <c r="O246" s="5" t="s">
        <v>362</v>
      </c>
      <c r="P246" t="s">
        <v>335</v>
      </c>
    </row>
    <row r="247" spans="1:16" ht="33.75">
      <c r="A247" s="24">
        <v>20220040200243</v>
      </c>
      <c r="B247" s="25">
        <v>1.1</v>
      </c>
      <c r="C247" s="24" t="s">
        <v>193</v>
      </c>
      <c r="D247" s="102">
        <v>37956</v>
      </c>
      <c r="E247" s="103" t="s">
        <v>1161</v>
      </c>
      <c r="F247" s="5" t="s">
        <v>348</v>
      </c>
      <c r="G247" s="5" t="s">
        <v>1161</v>
      </c>
      <c r="H247" s="104" t="s">
        <v>1540</v>
      </c>
      <c r="I247" s="5" t="s">
        <v>1422</v>
      </c>
      <c r="J247" s="5" t="s">
        <v>354</v>
      </c>
      <c r="K247" s="106" t="s">
        <v>336</v>
      </c>
      <c r="L247" s="5" t="str">
        <f t="shared" si="7"/>
        <v>GOOD</v>
      </c>
      <c r="M247" s="5" t="s">
        <v>350</v>
      </c>
      <c r="N247" s="5" t="str">
        <f t="shared" si="8"/>
        <v>ANY</v>
      </c>
      <c r="O247" s="5" t="s">
        <v>362</v>
      </c>
      <c r="P247" t="s">
        <v>337</v>
      </c>
    </row>
    <row r="248" spans="1:16" ht="24">
      <c r="A248" s="24">
        <v>20220040200244</v>
      </c>
      <c r="B248" s="25">
        <v>2.1</v>
      </c>
      <c r="C248" s="24" t="s">
        <v>193</v>
      </c>
      <c r="D248" s="102">
        <v>37922</v>
      </c>
      <c r="E248" s="103" t="s">
        <v>1161</v>
      </c>
      <c r="F248" s="5" t="s">
        <v>348</v>
      </c>
      <c r="G248" s="5" t="s">
        <v>1161</v>
      </c>
      <c r="H248" s="104" t="s">
        <v>1540</v>
      </c>
      <c r="I248" s="5" t="s">
        <v>1552</v>
      </c>
      <c r="J248" s="5" t="s">
        <v>205</v>
      </c>
      <c r="K248" s="106" t="s">
        <v>338</v>
      </c>
      <c r="L248" s="5" t="str">
        <f t="shared" si="7"/>
        <v>PASS</v>
      </c>
      <c r="M248" s="5" t="s">
        <v>350</v>
      </c>
      <c r="N248" s="5" t="str">
        <f t="shared" si="8"/>
        <v>ANY</v>
      </c>
      <c r="O248" s="5" t="s">
        <v>362</v>
      </c>
      <c r="P248" t="s">
        <v>521</v>
      </c>
    </row>
    <row r="249" spans="1:16" ht="36">
      <c r="A249" s="24">
        <v>20220040200245</v>
      </c>
      <c r="B249" s="25">
        <v>1.1</v>
      </c>
      <c r="C249" s="24" t="s">
        <v>193</v>
      </c>
      <c r="D249" s="102">
        <v>37950</v>
      </c>
      <c r="E249" s="103" t="s">
        <v>1161</v>
      </c>
      <c r="F249" s="5" t="s">
        <v>348</v>
      </c>
      <c r="G249" s="5" t="s">
        <v>1161</v>
      </c>
      <c r="H249" s="104" t="s">
        <v>1540</v>
      </c>
      <c r="I249" s="5" t="s">
        <v>1423</v>
      </c>
      <c r="J249" s="5" t="s">
        <v>607</v>
      </c>
      <c r="K249" s="106" t="s">
        <v>395</v>
      </c>
      <c r="L249" s="5" t="str">
        <f t="shared" si="7"/>
        <v>GOOD</v>
      </c>
      <c r="M249" s="5" t="s">
        <v>350</v>
      </c>
      <c r="N249" s="5" t="str">
        <f t="shared" si="8"/>
        <v>ANY</v>
      </c>
      <c r="O249" s="5" t="s">
        <v>362</v>
      </c>
      <c r="P249" t="s">
        <v>522</v>
      </c>
    </row>
    <row r="250" spans="1:16" ht="24">
      <c r="A250" s="24">
        <v>20220040200246</v>
      </c>
      <c r="B250" s="25">
        <v>1.1</v>
      </c>
      <c r="C250" s="24" t="s">
        <v>193</v>
      </c>
      <c r="D250" s="102" t="s">
        <v>57</v>
      </c>
      <c r="E250" s="103" t="s">
        <v>1161</v>
      </c>
      <c r="F250" s="5" t="s">
        <v>348</v>
      </c>
      <c r="G250" s="5" t="s">
        <v>1161</v>
      </c>
      <c r="H250" s="104" t="s">
        <v>1540</v>
      </c>
      <c r="I250" s="5" t="s">
        <v>1424</v>
      </c>
      <c r="J250" s="5" t="s">
        <v>607</v>
      </c>
      <c r="K250" s="106" t="s">
        <v>395</v>
      </c>
      <c r="L250" s="5" t="str">
        <f t="shared" si="7"/>
        <v>GOOD</v>
      </c>
      <c r="M250" s="5" t="s">
        <v>350</v>
      </c>
      <c r="N250" s="5" t="str">
        <f t="shared" si="8"/>
        <v>ANY</v>
      </c>
      <c r="O250" s="5" t="s">
        <v>362</v>
      </c>
      <c r="P250" t="s">
        <v>523</v>
      </c>
    </row>
    <row r="251" spans="1:16" ht="24">
      <c r="A251" s="24">
        <v>20220040200247</v>
      </c>
      <c r="B251" s="25">
        <v>1.1</v>
      </c>
      <c r="C251" s="24" t="s">
        <v>193</v>
      </c>
      <c r="D251" s="102" t="s">
        <v>273</v>
      </c>
      <c r="E251" s="103" t="s">
        <v>1161</v>
      </c>
      <c r="F251" s="5" t="s">
        <v>349</v>
      </c>
      <c r="G251" s="5" t="s">
        <v>1161</v>
      </c>
      <c r="H251" s="104" t="s">
        <v>1540</v>
      </c>
      <c r="I251" s="5" t="s">
        <v>1425</v>
      </c>
      <c r="J251" s="5" t="s">
        <v>607</v>
      </c>
      <c r="K251" s="106" t="s">
        <v>395</v>
      </c>
      <c r="L251" s="5" t="str">
        <f t="shared" si="7"/>
        <v>GOOD</v>
      </c>
      <c r="M251" s="5" t="s">
        <v>350</v>
      </c>
      <c r="N251" s="5" t="str">
        <f t="shared" si="8"/>
        <v>ANY</v>
      </c>
      <c r="O251" s="5" t="s">
        <v>362</v>
      </c>
      <c r="P251" t="s">
        <v>524</v>
      </c>
    </row>
    <row r="252" spans="1:16" ht="24">
      <c r="A252" s="24">
        <v>20220040200248</v>
      </c>
      <c r="B252" s="25">
        <v>1.1</v>
      </c>
      <c r="C252" s="24" t="s">
        <v>193</v>
      </c>
      <c r="D252" s="102">
        <v>37999</v>
      </c>
      <c r="E252" s="103" t="s">
        <v>1161</v>
      </c>
      <c r="F252" s="5" t="s">
        <v>349</v>
      </c>
      <c r="G252" s="5" t="s">
        <v>1161</v>
      </c>
      <c r="H252" s="104" t="s">
        <v>1540</v>
      </c>
      <c r="I252" s="5" t="s">
        <v>1426</v>
      </c>
      <c r="J252" s="5" t="s">
        <v>607</v>
      </c>
      <c r="K252" s="106" t="s">
        <v>395</v>
      </c>
      <c r="L252" s="5" t="str">
        <f t="shared" si="7"/>
        <v>GOOD</v>
      </c>
      <c r="M252" s="5" t="s">
        <v>350</v>
      </c>
      <c r="N252" s="5" t="str">
        <f t="shared" si="8"/>
        <v>ANY</v>
      </c>
      <c r="O252" s="5" t="s">
        <v>362</v>
      </c>
      <c r="P252" t="s">
        <v>525</v>
      </c>
    </row>
    <row r="253" spans="1:16" ht="36">
      <c r="A253" s="24">
        <v>20220040200249</v>
      </c>
      <c r="B253" s="25">
        <v>1.1</v>
      </c>
      <c r="C253" s="24" t="s">
        <v>193</v>
      </c>
      <c r="D253" s="102">
        <v>37929</v>
      </c>
      <c r="E253" s="103" t="s">
        <v>1161</v>
      </c>
      <c r="F253" s="5" t="s">
        <v>349</v>
      </c>
      <c r="G253" s="5" t="s">
        <v>1161</v>
      </c>
      <c r="H253" s="104" t="s">
        <v>1540</v>
      </c>
      <c r="I253" s="5" t="s">
        <v>1427</v>
      </c>
      <c r="J253" s="5" t="s">
        <v>205</v>
      </c>
      <c r="K253" s="106" t="s">
        <v>526</v>
      </c>
      <c r="L253" s="5" t="str">
        <f t="shared" si="7"/>
        <v>GOOD</v>
      </c>
      <c r="M253" s="5" t="s">
        <v>350</v>
      </c>
      <c r="N253" s="5" t="str">
        <f t="shared" si="8"/>
        <v>ANY</v>
      </c>
      <c r="O253" s="5" t="s">
        <v>362</v>
      </c>
      <c r="P253" t="s">
        <v>527</v>
      </c>
    </row>
    <row r="254" spans="1:16" ht="33.75">
      <c r="A254" s="24">
        <v>20220040200250</v>
      </c>
      <c r="B254" s="25">
        <v>1.1</v>
      </c>
      <c r="C254" s="24" t="s">
        <v>193</v>
      </c>
      <c r="D254" s="102">
        <v>37912</v>
      </c>
      <c r="E254" s="103" t="s">
        <v>1161</v>
      </c>
      <c r="F254" s="5" t="s">
        <v>348</v>
      </c>
      <c r="G254" s="5" t="s">
        <v>1161</v>
      </c>
      <c r="H254" s="104" t="s">
        <v>1540</v>
      </c>
      <c r="I254" s="5" t="s">
        <v>1428</v>
      </c>
      <c r="J254" s="5" t="s">
        <v>354</v>
      </c>
      <c r="K254" s="106" t="s">
        <v>414</v>
      </c>
      <c r="L254" s="5" t="str">
        <f t="shared" si="7"/>
        <v>GOOD</v>
      </c>
      <c r="M254" s="5" t="s">
        <v>350</v>
      </c>
      <c r="N254" s="5" t="str">
        <f t="shared" si="8"/>
        <v>ANY</v>
      </c>
      <c r="O254" s="5" t="s">
        <v>362</v>
      </c>
      <c r="P254" t="s">
        <v>528</v>
      </c>
    </row>
    <row r="255" spans="1:16" ht="84">
      <c r="A255" s="24">
        <v>20220040200251</v>
      </c>
      <c r="B255" s="113">
        <v>3.45</v>
      </c>
      <c r="C255" s="24" t="s">
        <v>213</v>
      </c>
      <c r="D255" s="102">
        <v>38035</v>
      </c>
      <c r="E255" s="103" t="s">
        <v>1161</v>
      </c>
      <c r="F255" s="5" t="s">
        <v>348</v>
      </c>
      <c r="G255" s="5" t="s">
        <v>1164</v>
      </c>
      <c r="H255" s="104" t="s">
        <v>1540</v>
      </c>
      <c r="I255" s="5" t="s">
        <v>1429</v>
      </c>
      <c r="J255" s="5" t="s">
        <v>607</v>
      </c>
      <c r="K255" s="106" t="s">
        <v>395</v>
      </c>
      <c r="L255" s="5" t="str">
        <f t="shared" si="7"/>
        <v>PASS2</v>
      </c>
      <c r="M255" s="5" t="s">
        <v>350</v>
      </c>
      <c r="N255" s="5" t="str">
        <f t="shared" si="8"/>
        <v>B6</v>
      </c>
      <c r="O255" s="5" t="s">
        <v>274</v>
      </c>
      <c r="P255" t="s">
        <v>1544</v>
      </c>
    </row>
    <row r="256" spans="1:16" ht="48">
      <c r="A256" s="24">
        <v>20220040200252</v>
      </c>
      <c r="B256" s="25">
        <v>1.1</v>
      </c>
      <c r="C256" s="24" t="s">
        <v>187</v>
      </c>
      <c r="D256" s="102">
        <v>37964</v>
      </c>
      <c r="E256" s="103" t="s">
        <v>1161</v>
      </c>
      <c r="F256" s="5" t="s">
        <v>348</v>
      </c>
      <c r="G256" s="5" t="s">
        <v>1161</v>
      </c>
      <c r="H256" s="104" t="s">
        <v>440</v>
      </c>
      <c r="I256" s="5" t="s">
        <v>1430</v>
      </c>
      <c r="J256" s="5" t="s">
        <v>205</v>
      </c>
      <c r="K256" s="106" t="s">
        <v>529</v>
      </c>
      <c r="L256" s="5" t="str">
        <f t="shared" si="7"/>
        <v>GOOD</v>
      </c>
      <c r="M256" s="5" t="s">
        <v>350</v>
      </c>
      <c r="N256" s="5" t="str">
        <f t="shared" si="8"/>
        <v>ANY</v>
      </c>
      <c r="O256" s="5" t="s">
        <v>362</v>
      </c>
      <c r="P256" t="s">
        <v>530</v>
      </c>
    </row>
    <row r="257" spans="1:16" ht="36">
      <c r="A257" s="24">
        <v>20220040200253</v>
      </c>
      <c r="B257" s="25">
        <v>1.1</v>
      </c>
      <c r="C257" s="24" t="s">
        <v>187</v>
      </c>
      <c r="D257" s="102">
        <v>37967</v>
      </c>
      <c r="E257" s="103" t="s">
        <v>1161</v>
      </c>
      <c r="F257" s="5" t="s">
        <v>348</v>
      </c>
      <c r="G257" s="5" t="s">
        <v>1161</v>
      </c>
      <c r="H257" s="104" t="s">
        <v>197</v>
      </c>
      <c r="I257" s="5" t="s">
        <v>1431</v>
      </c>
      <c r="J257" s="5" t="s">
        <v>607</v>
      </c>
      <c r="K257" s="106" t="s">
        <v>395</v>
      </c>
      <c r="L257" s="5" t="str">
        <f t="shared" si="7"/>
        <v>GOOD</v>
      </c>
      <c r="M257" s="5" t="s">
        <v>350</v>
      </c>
      <c r="N257" s="5" t="str">
        <f t="shared" si="8"/>
        <v>ANY</v>
      </c>
      <c r="O257" s="5" t="s">
        <v>362</v>
      </c>
      <c r="P257" t="s">
        <v>531</v>
      </c>
    </row>
    <row r="258" spans="1:16" ht="33.75">
      <c r="A258" s="24">
        <v>20220040200254</v>
      </c>
      <c r="B258" s="25">
        <v>1.1</v>
      </c>
      <c r="C258" s="24" t="s">
        <v>183</v>
      </c>
      <c r="D258" s="102">
        <v>37925</v>
      </c>
      <c r="E258" s="103" t="s">
        <v>1161</v>
      </c>
      <c r="F258" s="5" t="s">
        <v>349</v>
      </c>
      <c r="G258" s="5" t="s">
        <v>1161</v>
      </c>
      <c r="H258" s="104" t="s">
        <v>197</v>
      </c>
      <c r="I258" s="5" t="s">
        <v>1432</v>
      </c>
      <c r="J258" s="5" t="s">
        <v>354</v>
      </c>
      <c r="K258" s="106" t="s">
        <v>432</v>
      </c>
      <c r="L258" s="5" t="str">
        <f t="shared" si="7"/>
        <v>GOOD</v>
      </c>
      <c r="M258" s="5" t="s">
        <v>350</v>
      </c>
      <c r="N258" s="5" t="str">
        <f t="shared" si="8"/>
        <v>ANY</v>
      </c>
      <c r="O258" s="5" t="s">
        <v>362</v>
      </c>
      <c r="P258" t="s">
        <v>532</v>
      </c>
    </row>
    <row r="259" spans="1:16" ht="24">
      <c r="A259" s="24">
        <v>20220040200255</v>
      </c>
      <c r="B259" s="25">
        <v>1.1</v>
      </c>
      <c r="C259" s="24" t="s">
        <v>193</v>
      </c>
      <c r="D259" s="102">
        <v>37917</v>
      </c>
      <c r="E259" s="103" t="s">
        <v>1161</v>
      </c>
      <c r="F259" s="5" t="s">
        <v>348</v>
      </c>
      <c r="G259" s="5" t="s">
        <v>1161</v>
      </c>
      <c r="H259" s="104" t="s">
        <v>440</v>
      </c>
      <c r="I259" s="5" t="s">
        <v>1433</v>
      </c>
      <c r="J259" s="5" t="s">
        <v>205</v>
      </c>
      <c r="K259" s="106" t="s">
        <v>427</v>
      </c>
      <c r="L259" s="5" t="str">
        <f t="shared" si="7"/>
        <v>GOOD</v>
      </c>
      <c r="M259" s="5" t="s">
        <v>350</v>
      </c>
      <c r="N259" s="5" t="str">
        <f t="shared" si="8"/>
        <v>ANY</v>
      </c>
      <c r="O259" s="5" t="s">
        <v>362</v>
      </c>
      <c r="P259" t="s">
        <v>533</v>
      </c>
    </row>
    <row r="260" spans="1:16" ht="36">
      <c r="A260" s="24">
        <v>20220040200256</v>
      </c>
      <c r="B260" s="25">
        <v>1.1</v>
      </c>
      <c r="C260" s="24" t="s">
        <v>193</v>
      </c>
      <c r="D260" s="102">
        <v>37950</v>
      </c>
      <c r="E260" s="103" t="s">
        <v>1161</v>
      </c>
      <c r="F260" s="5" t="s">
        <v>348</v>
      </c>
      <c r="G260" s="5" t="s">
        <v>1161</v>
      </c>
      <c r="H260" s="104" t="s">
        <v>1540</v>
      </c>
      <c r="I260" s="5" t="s">
        <v>1434</v>
      </c>
      <c r="J260" s="5" t="s">
        <v>607</v>
      </c>
      <c r="K260" s="106" t="s">
        <v>395</v>
      </c>
      <c r="L260" s="5" t="str">
        <f t="shared" si="7"/>
        <v>GOOD</v>
      </c>
      <c r="M260" s="5" t="s">
        <v>350</v>
      </c>
      <c r="N260" s="5" t="str">
        <f t="shared" si="8"/>
        <v>ANY</v>
      </c>
      <c r="O260" s="5" t="s">
        <v>362</v>
      </c>
      <c r="P260" t="s">
        <v>534</v>
      </c>
    </row>
    <row r="261" spans="1:16" ht="24">
      <c r="A261" s="24">
        <v>20220040200257</v>
      </c>
      <c r="B261" s="25">
        <v>1.1</v>
      </c>
      <c r="C261" s="24" t="s">
        <v>193</v>
      </c>
      <c r="D261" s="102">
        <v>37918</v>
      </c>
      <c r="E261" s="103" t="s">
        <v>1161</v>
      </c>
      <c r="F261" s="5" t="s">
        <v>348</v>
      </c>
      <c r="G261" s="5" t="s">
        <v>1161</v>
      </c>
      <c r="H261" s="104" t="s">
        <v>1540</v>
      </c>
      <c r="I261" s="5" t="s">
        <v>1435</v>
      </c>
      <c r="J261" s="5" t="s">
        <v>607</v>
      </c>
      <c r="K261" s="106" t="s">
        <v>395</v>
      </c>
      <c r="L261" s="5" t="str">
        <f t="shared" si="7"/>
        <v>GOOD</v>
      </c>
      <c r="M261" s="5" t="s">
        <v>350</v>
      </c>
      <c r="N261" s="5" t="str">
        <f t="shared" si="8"/>
        <v>ANY</v>
      </c>
      <c r="O261" s="5" t="s">
        <v>362</v>
      </c>
      <c r="P261" t="s">
        <v>523</v>
      </c>
    </row>
    <row r="262" spans="1:16" ht="108">
      <c r="A262" s="24">
        <v>20220040200258</v>
      </c>
      <c r="B262" s="25">
        <v>1.1</v>
      </c>
      <c r="C262" s="24" t="s">
        <v>182</v>
      </c>
      <c r="D262" s="102">
        <v>37917</v>
      </c>
      <c r="E262" s="103" t="s">
        <v>1161</v>
      </c>
      <c r="F262" s="5" t="s">
        <v>348</v>
      </c>
      <c r="G262" s="5" t="s">
        <v>1161</v>
      </c>
      <c r="H262" s="104" t="s">
        <v>440</v>
      </c>
      <c r="I262" s="5" t="s">
        <v>1331</v>
      </c>
      <c r="J262" s="5" t="s">
        <v>205</v>
      </c>
      <c r="K262" s="106" t="s">
        <v>427</v>
      </c>
      <c r="L262" s="5" t="str">
        <f t="shared" si="7"/>
        <v>GOOD</v>
      </c>
      <c r="M262" s="5" t="s">
        <v>350</v>
      </c>
      <c r="N262" s="5" t="str">
        <f t="shared" si="8"/>
        <v>ANY</v>
      </c>
      <c r="O262" s="5" t="s">
        <v>362</v>
      </c>
      <c r="P262" t="s">
        <v>1531</v>
      </c>
    </row>
    <row r="263" spans="1:16" ht="48">
      <c r="A263" s="24">
        <v>20220040200259</v>
      </c>
      <c r="B263" s="25">
        <v>2.1</v>
      </c>
      <c r="C263" s="24" t="s">
        <v>194</v>
      </c>
      <c r="D263" s="102">
        <v>37943</v>
      </c>
      <c r="E263" s="103" t="s">
        <v>1161</v>
      </c>
      <c r="F263" s="5" t="s">
        <v>348</v>
      </c>
      <c r="G263" s="5" t="s">
        <v>1161</v>
      </c>
      <c r="H263" s="104" t="s">
        <v>1540</v>
      </c>
      <c r="I263" s="5" t="s">
        <v>1332</v>
      </c>
      <c r="J263" s="5" t="s">
        <v>607</v>
      </c>
      <c r="K263" s="106" t="s">
        <v>395</v>
      </c>
      <c r="L263" s="5" t="str">
        <f t="shared" si="7"/>
        <v>PASS</v>
      </c>
      <c r="M263" s="5" t="s">
        <v>350</v>
      </c>
      <c r="N263" s="5" t="str">
        <f t="shared" si="8"/>
        <v>ANY</v>
      </c>
      <c r="O263" s="5" t="s">
        <v>362</v>
      </c>
      <c r="P263" t="s">
        <v>607</v>
      </c>
    </row>
    <row r="264" spans="1:16" ht="36">
      <c r="A264" s="24">
        <v>20220040200260</v>
      </c>
      <c r="B264" s="25">
        <v>1.2</v>
      </c>
      <c r="C264" s="24" t="s">
        <v>183</v>
      </c>
      <c r="D264" s="102">
        <v>37965</v>
      </c>
      <c r="E264" s="103" t="s">
        <v>1161</v>
      </c>
      <c r="F264" s="5" t="s">
        <v>365</v>
      </c>
      <c r="G264" s="5" t="s">
        <v>1161</v>
      </c>
      <c r="H264" s="104" t="s">
        <v>440</v>
      </c>
      <c r="I264" s="5" t="s">
        <v>1333</v>
      </c>
      <c r="J264" s="5" t="s">
        <v>607</v>
      </c>
      <c r="K264" s="106" t="s">
        <v>395</v>
      </c>
      <c r="L264" s="5" t="str">
        <f t="shared" si="7"/>
        <v>GOOD</v>
      </c>
      <c r="M264" s="5" t="s">
        <v>350</v>
      </c>
      <c r="N264" s="5" t="str">
        <f t="shared" si="8"/>
        <v>B5B6</v>
      </c>
      <c r="O264" s="5" t="s">
        <v>360</v>
      </c>
      <c r="P264" t="s">
        <v>1525</v>
      </c>
    </row>
    <row r="265" spans="1:16" ht="36">
      <c r="A265" s="24">
        <v>20220040200261</v>
      </c>
      <c r="B265" s="25">
        <v>1.1</v>
      </c>
      <c r="C265" s="24" t="s">
        <v>356</v>
      </c>
      <c r="D265" s="102">
        <v>38078</v>
      </c>
      <c r="E265" s="103" t="s">
        <v>1161</v>
      </c>
      <c r="F265" s="5" t="s">
        <v>275</v>
      </c>
      <c r="G265" s="5" t="s">
        <v>1161</v>
      </c>
      <c r="H265" s="104" t="s">
        <v>1540</v>
      </c>
      <c r="I265" s="5" t="s">
        <v>1334</v>
      </c>
      <c r="J265" s="5" t="s">
        <v>607</v>
      </c>
      <c r="K265" s="106" t="s">
        <v>395</v>
      </c>
      <c r="L265" s="5" t="str">
        <f t="shared" si="7"/>
        <v>GOOD</v>
      </c>
      <c r="M265" s="5" t="s">
        <v>350</v>
      </c>
      <c r="N265" s="5" t="str">
        <f t="shared" si="8"/>
        <v>ANY</v>
      </c>
      <c r="O265" s="5" t="s">
        <v>362</v>
      </c>
      <c r="P265" t="s">
        <v>395</v>
      </c>
    </row>
    <row r="266" spans="1:16" ht="48">
      <c r="A266" s="24">
        <v>20220040200262</v>
      </c>
      <c r="B266" s="25">
        <v>1.1</v>
      </c>
      <c r="C266" s="24" t="s">
        <v>356</v>
      </c>
      <c r="D266" s="102">
        <v>37915</v>
      </c>
      <c r="E266" s="103" t="s">
        <v>1161</v>
      </c>
      <c r="F266" s="5" t="s">
        <v>349</v>
      </c>
      <c r="G266" s="5" t="s">
        <v>1161</v>
      </c>
      <c r="H266" s="104" t="s">
        <v>440</v>
      </c>
      <c r="I266" s="5" t="s">
        <v>1335</v>
      </c>
      <c r="J266" s="5" t="s">
        <v>354</v>
      </c>
      <c r="K266" s="106" t="s">
        <v>313</v>
      </c>
      <c r="L266" s="5" t="str">
        <f t="shared" si="7"/>
        <v>GOOD</v>
      </c>
      <c r="M266" s="5" t="s">
        <v>350</v>
      </c>
      <c r="N266" s="5" t="str">
        <f t="shared" si="8"/>
        <v>ANY</v>
      </c>
      <c r="O266" s="5" t="s">
        <v>362</v>
      </c>
      <c r="P266" t="s">
        <v>395</v>
      </c>
    </row>
    <row r="267" spans="1:16" ht="24">
      <c r="A267" s="24">
        <v>20220040200263</v>
      </c>
      <c r="B267" s="25">
        <v>1.1</v>
      </c>
      <c r="C267" s="24" t="s">
        <v>183</v>
      </c>
      <c r="D267" s="102">
        <v>37929</v>
      </c>
      <c r="E267" s="103" t="s">
        <v>1161</v>
      </c>
      <c r="F267" s="5" t="s">
        <v>349</v>
      </c>
      <c r="G267" s="5" t="s">
        <v>1161</v>
      </c>
      <c r="H267" s="104" t="s">
        <v>1540</v>
      </c>
      <c r="I267" s="5" t="s">
        <v>1552</v>
      </c>
      <c r="J267" s="5" t="s">
        <v>354</v>
      </c>
      <c r="K267" t="s">
        <v>535</v>
      </c>
      <c r="L267" s="5" t="str">
        <f t="shared" si="7"/>
        <v>GOOD</v>
      </c>
      <c r="M267" s="5" t="s">
        <v>350</v>
      </c>
      <c r="N267" s="5" t="str">
        <f t="shared" si="8"/>
        <v>ANY</v>
      </c>
      <c r="O267" s="5" t="s">
        <v>362</v>
      </c>
      <c r="P267" t="s">
        <v>395</v>
      </c>
    </row>
    <row r="268" spans="1:16" ht="48">
      <c r="A268" s="24">
        <v>20220040200264</v>
      </c>
      <c r="B268" s="25">
        <v>2.1</v>
      </c>
      <c r="C268" s="24" t="s">
        <v>356</v>
      </c>
      <c r="D268" s="102">
        <v>38019</v>
      </c>
      <c r="E268" s="103" t="s">
        <v>1161</v>
      </c>
      <c r="F268" s="5" t="s">
        <v>349</v>
      </c>
      <c r="G268" s="5" t="s">
        <v>1161</v>
      </c>
      <c r="H268" s="104" t="s">
        <v>1540</v>
      </c>
      <c r="I268" s="5" t="s">
        <v>1336</v>
      </c>
      <c r="J268" s="5" t="s">
        <v>607</v>
      </c>
      <c r="K268" s="106" t="s">
        <v>607</v>
      </c>
      <c r="L268" s="5" t="str">
        <f t="shared" si="7"/>
        <v>PASS</v>
      </c>
      <c r="M268" s="5" t="s">
        <v>350</v>
      </c>
      <c r="N268" s="5" t="str">
        <f t="shared" si="8"/>
        <v>ANY</v>
      </c>
      <c r="O268" s="5" t="s">
        <v>362</v>
      </c>
      <c r="P268" t="s">
        <v>395</v>
      </c>
    </row>
    <row r="269" spans="1:16" ht="36">
      <c r="A269" s="24">
        <v>20220040200265</v>
      </c>
      <c r="B269" s="113">
        <v>3.45</v>
      </c>
      <c r="C269" s="24" t="s">
        <v>356</v>
      </c>
      <c r="D269" s="102">
        <v>37945</v>
      </c>
      <c r="E269" s="103" t="s">
        <v>1164</v>
      </c>
      <c r="F269" s="5" t="s">
        <v>276</v>
      </c>
      <c r="G269" s="5" t="s">
        <v>1161</v>
      </c>
      <c r="H269" s="104" t="s">
        <v>1540</v>
      </c>
      <c r="I269" s="5" t="s">
        <v>1337</v>
      </c>
      <c r="J269" s="5" t="s">
        <v>607</v>
      </c>
      <c r="K269" s="106" t="s">
        <v>607</v>
      </c>
      <c r="L269" s="5" t="str">
        <f aca="true" t="shared" si="9" ref="L269:L332">IF(OR(B269=1.1,B269=1.2,B269=1.25),"GOOD",IF(OR(B269=2.1,B269=2.2,B269=2.25),"PASS",IF(OR(B269=3.3,B269=3.4,B269=3.45),"PASS2",IF(OR(B269=3.5,B269=3.6,B269=3.65),"SPARE",IF(OR(B269=4.1,B269=4.2),"FAIL","")))))</f>
        <v>PASS2</v>
      </c>
      <c r="M269" s="5" t="s">
        <v>350</v>
      </c>
      <c r="N269" s="5" t="str">
        <f aca="true" t="shared" si="10" ref="N269:N332">IF(OR(B269=1.1,B269=2.1,B269=3.3,B269=3.5),"ANY",IF(OR(B269=1.2,B269=2.2,B269=3.4,B269=3.6),"B5B6",IF(OR(B269=1.25,B269=2.25,B269=3.45,B269=3.65),"B6","")))</f>
        <v>B6</v>
      </c>
      <c r="O269" s="5" t="s">
        <v>277</v>
      </c>
      <c r="P269" t="s">
        <v>395</v>
      </c>
    </row>
    <row r="270" spans="1:16" ht="36">
      <c r="A270" s="24">
        <v>20220040200266</v>
      </c>
      <c r="B270" s="25">
        <v>1.1</v>
      </c>
      <c r="C270" s="24" t="s">
        <v>187</v>
      </c>
      <c r="D270" s="102">
        <v>37942</v>
      </c>
      <c r="E270" s="103" t="s">
        <v>1161</v>
      </c>
      <c r="F270" s="5" t="s">
        <v>348</v>
      </c>
      <c r="G270" s="5" t="s">
        <v>1161</v>
      </c>
      <c r="H270" s="104" t="s">
        <v>1540</v>
      </c>
      <c r="I270" s="5" t="s">
        <v>1338</v>
      </c>
      <c r="J270" s="5" t="s">
        <v>607</v>
      </c>
      <c r="K270" s="106" t="s">
        <v>395</v>
      </c>
      <c r="L270" s="5" t="str">
        <f t="shared" si="9"/>
        <v>GOOD</v>
      </c>
      <c r="M270" s="5" t="s">
        <v>350</v>
      </c>
      <c r="N270" s="5" t="str">
        <f t="shared" si="10"/>
        <v>ANY</v>
      </c>
      <c r="O270" s="5" t="s">
        <v>362</v>
      </c>
      <c r="P270" t="s">
        <v>536</v>
      </c>
    </row>
    <row r="271" spans="1:16" ht="24">
      <c r="A271" s="24">
        <v>20220040200267</v>
      </c>
      <c r="B271" s="25">
        <v>1.1</v>
      </c>
      <c r="C271" s="24" t="s">
        <v>193</v>
      </c>
      <c r="D271" s="102">
        <v>37942</v>
      </c>
      <c r="E271" s="103" t="s">
        <v>1161</v>
      </c>
      <c r="F271" s="5" t="s">
        <v>348</v>
      </c>
      <c r="G271" s="5" t="s">
        <v>1161</v>
      </c>
      <c r="H271" s="104" t="s">
        <v>1540</v>
      </c>
      <c r="I271" s="5" t="s">
        <v>1339</v>
      </c>
      <c r="J271" s="5" t="s">
        <v>607</v>
      </c>
      <c r="K271" s="106" t="s">
        <v>395</v>
      </c>
      <c r="L271" s="5" t="str">
        <f t="shared" si="9"/>
        <v>GOOD</v>
      </c>
      <c r="M271" s="5" t="s">
        <v>350</v>
      </c>
      <c r="N271" s="5" t="str">
        <f t="shared" si="10"/>
        <v>ANY</v>
      </c>
      <c r="O271" s="5" t="s">
        <v>362</v>
      </c>
      <c r="P271" t="s">
        <v>537</v>
      </c>
    </row>
    <row r="272" spans="1:16" ht="36">
      <c r="A272" s="24">
        <v>20220040200268</v>
      </c>
      <c r="B272" s="113">
        <v>1.2</v>
      </c>
      <c r="C272" s="24" t="s">
        <v>1453</v>
      </c>
      <c r="D272" s="102">
        <v>37951</v>
      </c>
      <c r="E272" s="103" t="s">
        <v>1161</v>
      </c>
      <c r="F272" s="5" t="s">
        <v>87</v>
      </c>
      <c r="G272" s="5" t="s">
        <v>1161</v>
      </c>
      <c r="H272" s="104" t="s">
        <v>1540</v>
      </c>
      <c r="I272" s="5" t="s">
        <v>1552</v>
      </c>
      <c r="J272" s="5" t="s">
        <v>205</v>
      </c>
      <c r="K272" t="s">
        <v>538</v>
      </c>
      <c r="L272" s="5" t="str">
        <f t="shared" si="9"/>
        <v>GOOD</v>
      </c>
      <c r="M272" s="5" t="s">
        <v>350</v>
      </c>
      <c r="N272" s="5" t="str">
        <f t="shared" si="10"/>
        <v>B5B6</v>
      </c>
      <c r="O272" s="5" t="s">
        <v>355</v>
      </c>
      <c r="P272" t="s">
        <v>395</v>
      </c>
    </row>
    <row r="273" spans="1:16" ht="33.75">
      <c r="A273" s="24">
        <v>20220040200269</v>
      </c>
      <c r="B273" s="25">
        <v>1.1</v>
      </c>
      <c r="C273" s="24" t="s">
        <v>193</v>
      </c>
      <c r="D273" s="102" t="s">
        <v>273</v>
      </c>
      <c r="E273" s="103" t="s">
        <v>1161</v>
      </c>
      <c r="F273" s="5" t="s">
        <v>88</v>
      </c>
      <c r="G273" s="5" t="s">
        <v>1161</v>
      </c>
      <c r="H273" s="104" t="s">
        <v>1540</v>
      </c>
      <c r="I273" s="5" t="s">
        <v>1340</v>
      </c>
      <c r="J273" s="5" t="s">
        <v>205</v>
      </c>
      <c r="K273" s="106" t="s">
        <v>539</v>
      </c>
      <c r="L273" s="5" t="str">
        <f t="shared" si="9"/>
        <v>GOOD</v>
      </c>
      <c r="M273" s="5" t="s">
        <v>350</v>
      </c>
      <c r="N273" s="5" t="str">
        <f t="shared" si="10"/>
        <v>ANY</v>
      </c>
      <c r="O273" s="5" t="s">
        <v>362</v>
      </c>
      <c r="P273" t="s">
        <v>540</v>
      </c>
    </row>
    <row r="274" spans="1:16" ht="24">
      <c r="A274" s="24">
        <v>20220040200270</v>
      </c>
      <c r="B274" s="25">
        <v>1.1</v>
      </c>
      <c r="C274" s="24" t="s">
        <v>193</v>
      </c>
      <c r="D274" s="102">
        <v>37943</v>
      </c>
      <c r="E274" s="103" t="s">
        <v>1161</v>
      </c>
      <c r="F274" s="5" t="s">
        <v>89</v>
      </c>
      <c r="G274" s="5" t="s">
        <v>1161</v>
      </c>
      <c r="H274" s="104" t="s">
        <v>1540</v>
      </c>
      <c r="I274" s="5" t="s">
        <v>1552</v>
      </c>
      <c r="J274" s="5" t="s">
        <v>205</v>
      </c>
      <c r="K274" s="106" t="s">
        <v>427</v>
      </c>
      <c r="L274" s="5" t="str">
        <f t="shared" si="9"/>
        <v>GOOD</v>
      </c>
      <c r="M274" s="5" t="s">
        <v>350</v>
      </c>
      <c r="N274" s="5" t="str">
        <f t="shared" si="10"/>
        <v>ANY</v>
      </c>
      <c r="O274" s="5" t="s">
        <v>362</v>
      </c>
      <c r="P274" t="s">
        <v>521</v>
      </c>
    </row>
    <row r="275" spans="1:16" ht="36">
      <c r="A275" s="24">
        <v>20220040200271</v>
      </c>
      <c r="B275" s="25">
        <v>2.1</v>
      </c>
      <c r="C275" s="24" t="s">
        <v>182</v>
      </c>
      <c r="D275" s="102">
        <v>37967</v>
      </c>
      <c r="E275" s="103" t="s">
        <v>1161</v>
      </c>
      <c r="F275" s="5" t="s">
        <v>349</v>
      </c>
      <c r="G275" s="5" t="s">
        <v>1161</v>
      </c>
      <c r="H275" s="104" t="s">
        <v>440</v>
      </c>
      <c r="I275" s="5" t="s">
        <v>1341</v>
      </c>
      <c r="J275" s="5" t="s">
        <v>607</v>
      </c>
      <c r="K275" s="106" t="s">
        <v>395</v>
      </c>
      <c r="L275" s="5" t="str">
        <f t="shared" si="9"/>
        <v>PASS</v>
      </c>
      <c r="M275" s="5" t="s">
        <v>350</v>
      </c>
      <c r="N275" s="5" t="str">
        <f t="shared" si="10"/>
        <v>ANY</v>
      </c>
      <c r="O275" s="5" t="s">
        <v>362</v>
      </c>
      <c r="P275" t="s">
        <v>1531</v>
      </c>
    </row>
    <row r="276" spans="1:16" ht="36">
      <c r="A276" s="24">
        <v>20220040200272</v>
      </c>
      <c r="B276" s="25">
        <v>1.1</v>
      </c>
      <c r="C276" s="24" t="s">
        <v>183</v>
      </c>
      <c r="D276" s="102">
        <v>37967</v>
      </c>
      <c r="E276" s="103" t="s">
        <v>1161</v>
      </c>
      <c r="F276" s="5" t="s">
        <v>349</v>
      </c>
      <c r="G276" s="5" t="s">
        <v>1161</v>
      </c>
      <c r="H276" s="104" t="s">
        <v>440</v>
      </c>
      <c r="I276" s="5" t="s">
        <v>1342</v>
      </c>
      <c r="J276" s="5" t="s">
        <v>607</v>
      </c>
      <c r="K276" s="106" t="s">
        <v>395</v>
      </c>
      <c r="L276" s="5" t="str">
        <f t="shared" si="9"/>
        <v>GOOD</v>
      </c>
      <c r="M276" s="5" t="s">
        <v>350</v>
      </c>
      <c r="N276" s="5" t="str">
        <f t="shared" si="10"/>
        <v>ANY</v>
      </c>
      <c r="O276" s="5" t="s">
        <v>362</v>
      </c>
      <c r="P276" t="s">
        <v>1525</v>
      </c>
    </row>
    <row r="277" spans="1:16" ht="36">
      <c r="A277" s="24">
        <v>20220040200273</v>
      </c>
      <c r="B277" s="25">
        <v>1.2</v>
      </c>
      <c r="C277" s="24" t="s">
        <v>183</v>
      </c>
      <c r="D277" s="102">
        <v>37991</v>
      </c>
      <c r="E277" s="103" t="s">
        <v>1161</v>
      </c>
      <c r="F277" s="5" t="s">
        <v>90</v>
      </c>
      <c r="G277" s="5" t="s">
        <v>1161</v>
      </c>
      <c r="H277" s="104" t="s">
        <v>440</v>
      </c>
      <c r="I277" s="5" t="s">
        <v>1343</v>
      </c>
      <c r="J277" s="5" t="s">
        <v>607</v>
      </c>
      <c r="K277" s="106" t="s">
        <v>395</v>
      </c>
      <c r="L277" s="5" t="str">
        <f t="shared" si="9"/>
        <v>GOOD</v>
      </c>
      <c r="M277" s="5" t="s">
        <v>350</v>
      </c>
      <c r="N277" s="5" t="str">
        <f t="shared" si="10"/>
        <v>B5B6</v>
      </c>
      <c r="O277" s="5" t="s">
        <v>355</v>
      </c>
      <c r="P277" t="s">
        <v>395</v>
      </c>
    </row>
    <row r="278" spans="1:16" ht="24">
      <c r="A278" s="24">
        <v>20220040200274</v>
      </c>
      <c r="B278" s="25">
        <v>1.2</v>
      </c>
      <c r="C278" s="24" t="s">
        <v>213</v>
      </c>
      <c r="D278" s="102">
        <v>37930</v>
      </c>
      <c r="E278" s="103" t="s">
        <v>1161</v>
      </c>
      <c r="F278" s="5" t="s">
        <v>91</v>
      </c>
      <c r="G278" s="5" t="s">
        <v>1161</v>
      </c>
      <c r="H278" s="104" t="s">
        <v>485</v>
      </c>
      <c r="I278" s="5" t="s">
        <v>1344</v>
      </c>
      <c r="J278" s="5" t="s">
        <v>607</v>
      </c>
      <c r="K278" s="106" t="s">
        <v>395</v>
      </c>
      <c r="L278" s="5" t="str">
        <f t="shared" si="9"/>
        <v>GOOD</v>
      </c>
      <c r="M278" s="5" t="s">
        <v>350</v>
      </c>
      <c r="N278" s="5" t="str">
        <f t="shared" si="10"/>
        <v>B5B6</v>
      </c>
      <c r="O278" s="5" t="s">
        <v>360</v>
      </c>
      <c r="P278" t="s">
        <v>541</v>
      </c>
    </row>
    <row r="279" spans="1:16" ht="24">
      <c r="A279" s="24">
        <v>20220040200275</v>
      </c>
      <c r="B279" s="25">
        <v>2.2</v>
      </c>
      <c r="C279" s="24" t="s">
        <v>183</v>
      </c>
      <c r="D279" s="102">
        <v>37993</v>
      </c>
      <c r="E279" s="103" t="s">
        <v>1161</v>
      </c>
      <c r="F279" s="5" t="s">
        <v>365</v>
      </c>
      <c r="G279" s="5" t="s">
        <v>1161</v>
      </c>
      <c r="H279" s="104" t="s">
        <v>485</v>
      </c>
      <c r="I279" s="5" t="s">
        <v>1345</v>
      </c>
      <c r="J279" s="5" t="s">
        <v>607</v>
      </c>
      <c r="K279" s="106" t="s">
        <v>395</v>
      </c>
      <c r="L279" s="5" t="str">
        <f t="shared" si="9"/>
        <v>PASS</v>
      </c>
      <c r="M279" s="5" t="s">
        <v>350</v>
      </c>
      <c r="N279" s="5" t="str">
        <f t="shared" si="10"/>
        <v>B5B6</v>
      </c>
      <c r="O279" s="5" t="s">
        <v>360</v>
      </c>
      <c r="P279" t="s">
        <v>542</v>
      </c>
    </row>
    <row r="280" spans="1:16" ht="24">
      <c r="A280" s="24">
        <v>20220040200276</v>
      </c>
      <c r="B280" s="25">
        <v>1.1</v>
      </c>
      <c r="C280" s="24" t="s">
        <v>33</v>
      </c>
      <c r="D280" s="102" t="s">
        <v>92</v>
      </c>
      <c r="E280" s="103" t="s">
        <v>1161</v>
      </c>
      <c r="F280" s="5" t="s">
        <v>349</v>
      </c>
      <c r="G280" s="5" t="s">
        <v>1161</v>
      </c>
      <c r="H280" s="104" t="s">
        <v>1540</v>
      </c>
      <c r="I280" s="5" t="s">
        <v>1552</v>
      </c>
      <c r="J280" s="5" t="s">
        <v>205</v>
      </c>
      <c r="K280" s="106" t="s">
        <v>368</v>
      </c>
      <c r="L280" s="5" t="str">
        <f t="shared" si="9"/>
        <v>GOOD</v>
      </c>
      <c r="M280" s="5" t="s">
        <v>350</v>
      </c>
      <c r="N280" s="5" t="str">
        <f t="shared" si="10"/>
        <v>ANY</v>
      </c>
      <c r="O280" s="5" t="s">
        <v>362</v>
      </c>
      <c r="P280" t="s">
        <v>521</v>
      </c>
    </row>
    <row r="281" spans="1:16" ht="24">
      <c r="A281" s="24">
        <v>20220040200277</v>
      </c>
      <c r="B281" s="25">
        <v>1.1</v>
      </c>
      <c r="C281" s="24" t="s">
        <v>183</v>
      </c>
      <c r="D281" s="102">
        <v>37977</v>
      </c>
      <c r="E281" s="103" t="s">
        <v>1161</v>
      </c>
      <c r="F281" s="5" t="s">
        <v>349</v>
      </c>
      <c r="G281" s="5" t="s">
        <v>1161</v>
      </c>
      <c r="H281" s="104" t="s">
        <v>440</v>
      </c>
      <c r="I281" s="5" t="s">
        <v>1346</v>
      </c>
      <c r="J281" s="5" t="s">
        <v>205</v>
      </c>
      <c r="K281" s="108" t="s">
        <v>369</v>
      </c>
      <c r="L281" s="5" t="str">
        <f t="shared" si="9"/>
        <v>GOOD</v>
      </c>
      <c r="M281" s="5" t="s">
        <v>350</v>
      </c>
      <c r="N281" s="5" t="str">
        <f t="shared" si="10"/>
        <v>ANY</v>
      </c>
      <c r="O281" s="5" t="s">
        <v>362</v>
      </c>
      <c r="P281" t="s">
        <v>1525</v>
      </c>
    </row>
    <row r="282" spans="1:15" ht="24">
      <c r="A282" s="24">
        <v>20220040200278</v>
      </c>
      <c r="B282" s="25"/>
      <c r="C282" s="24" t="s">
        <v>66</v>
      </c>
      <c r="D282" s="102" t="s">
        <v>1540</v>
      </c>
      <c r="E282" s="103" t="s">
        <v>403</v>
      </c>
      <c r="F282" s="5" t="s">
        <v>350</v>
      </c>
      <c r="G282" s="5" t="s">
        <v>403</v>
      </c>
      <c r="H282" s="104" t="s">
        <v>1540</v>
      </c>
      <c r="I282" s="5" t="s">
        <v>1470</v>
      </c>
      <c r="J282" s="5" t="s">
        <v>1540</v>
      </c>
      <c r="K282" s="106" t="s">
        <v>1540</v>
      </c>
      <c r="L282" s="5">
        <f t="shared" si="9"/>
      </c>
      <c r="M282" s="5" t="s">
        <v>350</v>
      </c>
      <c r="N282" s="5">
        <f t="shared" si="10"/>
      </c>
      <c r="O282" s="5" t="s">
        <v>362</v>
      </c>
    </row>
    <row r="283" spans="1:16" ht="48">
      <c r="A283" s="24">
        <v>20220040200279</v>
      </c>
      <c r="B283" s="113">
        <v>3.45</v>
      </c>
      <c r="C283" s="24" t="s">
        <v>358</v>
      </c>
      <c r="D283" s="102">
        <v>37977</v>
      </c>
      <c r="E283" s="103" t="s">
        <v>1161</v>
      </c>
      <c r="F283" s="5" t="s">
        <v>365</v>
      </c>
      <c r="G283" s="5" t="s">
        <v>1164</v>
      </c>
      <c r="H283" s="104" t="s">
        <v>440</v>
      </c>
      <c r="I283" s="5" t="s">
        <v>1347</v>
      </c>
      <c r="J283" s="5" t="s">
        <v>607</v>
      </c>
      <c r="K283" s="106" t="s">
        <v>395</v>
      </c>
      <c r="L283" s="5" t="str">
        <f t="shared" si="9"/>
        <v>PASS2</v>
      </c>
      <c r="M283" s="5" t="s">
        <v>350</v>
      </c>
      <c r="N283" s="5" t="str">
        <f t="shared" si="10"/>
        <v>B6</v>
      </c>
      <c r="O283" s="5" t="s">
        <v>360</v>
      </c>
      <c r="P283" t="s">
        <v>370</v>
      </c>
    </row>
    <row r="284" spans="1:16" ht="48">
      <c r="A284" s="24">
        <v>20220040200280</v>
      </c>
      <c r="B284" s="25">
        <v>1.1</v>
      </c>
      <c r="C284" s="24" t="s">
        <v>182</v>
      </c>
      <c r="D284" s="102">
        <v>37971</v>
      </c>
      <c r="E284" s="103" t="s">
        <v>1161</v>
      </c>
      <c r="F284" s="5" t="s">
        <v>349</v>
      </c>
      <c r="G284" s="5" t="s">
        <v>1161</v>
      </c>
      <c r="H284" s="104" t="s">
        <v>197</v>
      </c>
      <c r="I284" s="5" t="s">
        <v>1246</v>
      </c>
      <c r="J284" s="5" t="s">
        <v>607</v>
      </c>
      <c r="K284" s="106" t="s">
        <v>395</v>
      </c>
      <c r="L284" s="5" t="str">
        <f t="shared" si="9"/>
        <v>GOOD</v>
      </c>
      <c r="M284" s="5" t="s">
        <v>350</v>
      </c>
      <c r="N284" s="5" t="str">
        <f t="shared" si="10"/>
        <v>ANY</v>
      </c>
      <c r="O284" s="5" t="s">
        <v>362</v>
      </c>
      <c r="P284" t="s">
        <v>371</v>
      </c>
    </row>
    <row r="285" spans="1:16" ht="36">
      <c r="A285" s="24">
        <v>20220040200281</v>
      </c>
      <c r="B285" s="25">
        <v>1.2</v>
      </c>
      <c r="C285" s="24" t="s">
        <v>194</v>
      </c>
      <c r="D285" s="102">
        <v>38006</v>
      </c>
      <c r="E285" s="103" t="s">
        <v>1161</v>
      </c>
      <c r="F285" s="5" t="s">
        <v>365</v>
      </c>
      <c r="G285" s="5" t="s">
        <v>1161</v>
      </c>
      <c r="H285" s="104" t="s">
        <v>1540</v>
      </c>
      <c r="I285" s="5" t="s">
        <v>1247</v>
      </c>
      <c r="J285" s="5" t="s">
        <v>607</v>
      </c>
      <c r="K285" s="106" t="s">
        <v>395</v>
      </c>
      <c r="L285" s="5" t="str">
        <f t="shared" si="9"/>
        <v>GOOD</v>
      </c>
      <c r="M285" s="5" t="s">
        <v>350</v>
      </c>
      <c r="N285" s="5" t="str">
        <f t="shared" si="10"/>
        <v>B5B6</v>
      </c>
      <c r="O285" s="5" t="s">
        <v>360</v>
      </c>
      <c r="P285" t="s">
        <v>607</v>
      </c>
    </row>
    <row r="286" spans="1:16" ht="24">
      <c r="A286" s="24">
        <v>20220040200282</v>
      </c>
      <c r="B286" s="25">
        <v>1.1</v>
      </c>
      <c r="C286" s="24" t="s">
        <v>33</v>
      </c>
      <c r="D286" s="102">
        <v>38068</v>
      </c>
      <c r="E286" s="103" t="s">
        <v>1161</v>
      </c>
      <c r="F286" s="5" t="s">
        <v>348</v>
      </c>
      <c r="G286" s="5" t="s">
        <v>1161</v>
      </c>
      <c r="H286" s="104" t="s">
        <v>1540</v>
      </c>
      <c r="I286" s="5" t="s">
        <v>1552</v>
      </c>
      <c r="J286" s="5" t="s">
        <v>354</v>
      </c>
      <c r="K286" s="108" t="s">
        <v>372</v>
      </c>
      <c r="L286" s="5" t="str">
        <f t="shared" si="9"/>
        <v>GOOD</v>
      </c>
      <c r="M286" s="5" t="s">
        <v>350</v>
      </c>
      <c r="N286" s="5" t="str">
        <f t="shared" si="10"/>
        <v>ANY</v>
      </c>
      <c r="O286" s="5" t="s">
        <v>362</v>
      </c>
      <c r="P286" t="s">
        <v>525</v>
      </c>
    </row>
    <row r="287" spans="1:16" ht="24">
      <c r="A287" s="24">
        <v>20220040200283</v>
      </c>
      <c r="B287" s="25">
        <v>1.2</v>
      </c>
      <c r="C287" s="24" t="s">
        <v>194</v>
      </c>
      <c r="D287" s="102">
        <v>37989</v>
      </c>
      <c r="E287" s="103" t="s">
        <v>1161</v>
      </c>
      <c r="F287" s="5" t="s">
        <v>93</v>
      </c>
      <c r="G287" s="5" t="s">
        <v>1161</v>
      </c>
      <c r="H287" s="104" t="s">
        <v>440</v>
      </c>
      <c r="I287" s="5" t="s">
        <v>1552</v>
      </c>
      <c r="J287" s="5" t="s">
        <v>607</v>
      </c>
      <c r="K287" s="106" t="s">
        <v>395</v>
      </c>
      <c r="L287" s="5" t="str">
        <f t="shared" si="9"/>
        <v>GOOD</v>
      </c>
      <c r="M287" s="5" t="s">
        <v>350</v>
      </c>
      <c r="N287" s="5" t="str">
        <f t="shared" si="10"/>
        <v>B5B6</v>
      </c>
      <c r="O287" s="5" t="s">
        <v>360</v>
      </c>
      <c r="P287" t="s">
        <v>607</v>
      </c>
    </row>
    <row r="288" spans="1:16" ht="36">
      <c r="A288" s="24">
        <v>20220040200284</v>
      </c>
      <c r="B288" s="25">
        <v>1.2</v>
      </c>
      <c r="C288" s="24" t="s">
        <v>61</v>
      </c>
      <c r="D288" s="102">
        <v>38041</v>
      </c>
      <c r="E288" s="103" t="s">
        <v>1161</v>
      </c>
      <c r="F288" s="5" t="s">
        <v>214</v>
      </c>
      <c r="G288" s="5" t="s">
        <v>1161</v>
      </c>
      <c r="H288" s="104" t="s">
        <v>1540</v>
      </c>
      <c r="I288" s="5" t="s">
        <v>1248</v>
      </c>
      <c r="J288" s="5" t="s">
        <v>607</v>
      </c>
      <c r="K288" s="106" t="s">
        <v>395</v>
      </c>
      <c r="L288" s="5" t="str">
        <f t="shared" si="9"/>
        <v>GOOD</v>
      </c>
      <c r="M288" s="5" t="s">
        <v>350</v>
      </c>
      <c r="N288" s="5" t="str">
        <f t="shared" si="10"/>
        <v>B5B6</v>
      </c>
      <c r="O288" s="5" t="s">
        <v>355</v>
      </c>
      <c r="P288" t="s">
        <v>373</v>
      </c>
    </row>
    <row r="289" spans="1:16" ht="36">
      <c r="A289" s="24">
        <v>20220040200285</v>
      </c>
      <c r="B289" s="25">
        <v>1.2</v>
      </c>
      <c r="C289" s="24" t="s">
        <v>213</v>
      </c>
      <c r="D289" s="102">
        <v>37977</v>
      </c>
      <c r="E289" s="103" t="s">
        <v>1161</v>
      </c>
      <c r="F289" s="5" t="s">
        <v>94</v>
      </c>
      <c r="G289" s="5" t="s">
        <v>1161</v>
      </c>
      <c r="H289" s="104" t="s">
        <v>440</v>
      </c>
      <c r="I289" s="5" t="s">
        <v>1249</v>
      </c>
      <c r="J289" s="5" t="s">
        <v>205</v>
      </c>
      <c r="K289" s="108" t="s">
        <v>368</v>
      </c>
      <c r="L289" s="5" t="str">
        <f t="shared" si="9"/>
        <v>GOOD</v>
      </c>
      <c r="M289" s="5" t="s">
        <v>350</v>
      </c>
      <c r="N289" s="5" t="str">
        <f t="shared" si="10"/>
        <v>B5B6</v>
      </c>
      <c r="O289" s="5" t="s">
        <v>355</v>
      </c>
      <c r="P289" t="s">
        <v>1531</v>
      </c>
    </row>
    <row r="290" spans="1:16" ht="72">
      <c r="A290" s="24">
        <v>20220040200286</v>
      </c>
      <c r="B290" s="25">
        <v>1.1</v>
      </c>
      <c r="C290" s="24" t="s">
        <v>194</v>
      </c>
      <c r="D290" s="102">
        <v>38086</v>
      </c>
      <c r="E290" s="103" t="s">
        <v>1161</v>
      </c>
      <c r="F290" s="5" t="s">
        <v>95</v>
      </c>
      <c r="G290" s="5" t="s">
        <v>1161</v>
      </c>
      <c r="H290" s="104" t="s">
        <v>440</v>
      </c>
      <c r="I290" s="5" t="s">
        <v>1250</v>
      </c>
      <c r="J290" s="5" t="s">
        <v>354</v>
      </c>
      <c r="K290" t="s">
        <v>404</v>
      </c>
      <c r="L290" s="5" t="str">
        <f t="shared" si="9"/>
        <v>GOOD</v>
      </c>
      <c r="M290" s="5" t="s">
        <v>350</v>
      </c>
      <c r="N290" s="5" t="str">
        <f t="shared" si="10"/>
        <v>ANY</v>
      </c>
      <c r="O290" s="5" t="s">
        <v>362</v>
      </c>
      <c r="P290" t="s">
        <v>607</v>
      </c>
    </row>
    <row r="291" spans="1:16" ht="24">
      <c r="A291" s="24">
        <v>20220040200287</v>
      </c>
      <c r="B291" s="25">
        <v>1.1</v>
      </c>
      <c r="C291" s="24" t="s">
        <v>187</v>
      </c>
      <c r="D291" s="102">
        <v>37957</v>
      </c>
      <c r="E291" s="103" t="s">
        <v>1161</v>
      </c>
      <c r="F291" s="5" t="s">
        <v>348</v>
      </c>
      <c r="G291" s="5" t="s">
        <v>1161</v>
      </c>
      <c r="H291" s="104" t="s">
        <v>1540</v>
      </c>
      <c r="I291" s="5" t="s">
        <v>1251</v>
      </c>
      <c r="J291" s="5" t="s">
        <v>607</v>
      </c>
      <c r="K291" s="106" t="s">
        <v>395</v>
      </c>
      <c r="L291" s="5" t="str">
        <f t="shared" si="9"/>
        <v>GOOD</v>
      </c>
      <c r="M291" s="5" t="s">
        <v>350</v>
      </c>
      <c r="N291" s="5" t="str">
        <f t="shared" si="10"/>
        <v>ANY</v>
      </c>
      <c r="O291" s="5" t="s">
        <v>362</v>
      </c>
      <c r="P291" t="s">
        <v>374</v>
      </c>
    </row>
    <row r="292" spans="1:16" ht="24">
      <c r="A292" s="24">
        <v>20220040200288</v>
      </c>
      <c r="B292" s="25">
        <v>1.1</v>
      </c>
      <c r="C292" s="24" t="s">
        <v>183</v>
      </c>
      <c r="D292" s="102">
        <v>37959</v>
      </c>
      <c r="E292" s="103" t="s">
        <v>1161</v>
      </c>
      <c r="F292" s="5" t="s">
        <v>349</v>
      </c>
      <c r="G292" s="5" t="s">
        <v>1161</v>
      </c>
      <c r="H292" s="104" t="s">
        <v>1540</v>
      </c>
      <c r="I292" s="5" t="s">
        <v>1252</v>
      </c>
      <c r="J292" s="5" t="s">
        <v>607</v>
      </c>
      <c r="K292" s="106" t="s">
        <v>395</v>
      </c>
      <c r="L292" s="5" t="str">
        <f t="shared" si="9"/>
        <v>GOOD</v>
      </c>
      <c r="M292" s="5" t="s">
        <v>350</v>
      </c>
      <c r="N292" s="5" t="str">
        <f t="shared" si="10"/>
        <v>ANY</v>
      </c>
      <c r="O292" s="5" t="s">
        <v>362</v>
      </c>
      <c r="P292" t="s">
        <v>395</v>
      </c>
    </row>
    <row r="293" spans="1:16" ht="24">
      <c r="A293" s="24">
        <v>20220040200289</v>
      </c>
      <c r="B293" s="25">
        <v>1.1</v>
      </c>
      <c r="C293" s="24" t="s">
        <v>183</v>
      </c>
      <c r="D293" s="102">
        <v>37957</v>
      </c>
      <c r="E293" s="103" t="s">
        <v>1161</v>
      </c>
      <c r="F293" s="5" t="s">
        <v>96</v>
      </c>
      <c r="G293" s="5" t="s">
        <v>1161</v>
      </c>
      <c r="H293" s="104" t="s">
        <v>1540</v>
      </c>
      <c r="I293" s="5" t="s">
        <v>1552</v>
      </c>
      <c r="J293" s="5" t="s">
        <v>607</v>
      </c>
      <c r="K293" s="106" t="s">
        <v>395</v>
      </c>
      <c r="L293" s="5" t="str">
        <f t="shared" si="9"/>
        <v>GOOD</v>
      </c>
      <c r="M293" s="5" t="s">
        <v>350</v>
      </c>
      <c r="N293" s="5" t="str">
        <f t="shared" si="10"/>
        <v>ANY</v>
      </c>
      <c r="O293" s="5" t="s">
        <v>362</v>
      </c>
      <c r="P293" t="s">
        <v>395</v>
      </c>
    </row>
    <row r="294" spans="1:16" ht="24">
      <c r="A294" s="24">
        <v>20220040200290</v>
      </c>
      <c r="B294" s="25">
        <v>1.2</v>
      </c>
      <c r="C294" s="24" t="s">
        <v>213</v>
      </c>
      <c r="D294" s="102">
        <v>37960</v>
      </c>
      <c r="E294" s="103" t="s">
        <v>1161</v>
      </c>
      <c r="F294" s="5" t="s">
        <v>53</v>
      </c>
      <c r="G294" s="5" t="s">
        <v>1161</v>
      </c>
      <c r="H294" s="104" t="s">
        <v>1540</v>
      </c>
      <c r="I294" s="5" t="s">
        <v>1552</v>
      </c>
      <c r="J294" s="5" t="s">
        <v>607</v>
      </c>
      <c r="K294" s="106" t="s">
        <v>395</v>
      </c>
      <c r="L294" s="5" t="str">
        <f t="shared" si="9"/>
        <v>GOOD</v>
      </c>
      <c r="M294" s="5" t="s">
        <v>350</v>
      </c>
      <c r="N294" s="5" t="str">
        <f t="shared" si="10"/>
        <v>B5B6</v>
      </c>
      <c r="O294" s="5" t="s">
        <v>355</v>
      </c>
      <c r="P294" t="s">
        <v>395</v>
      </c>
    </row>
    <row r="295" spans="1:16" ht="24">
      <c r="A295" s="24">
        <v>20220040200291</v>
      </c>
      <c r="B295" s="25">
        <v>1.1</v>
      </c>
      <c r="C295" s="24" t="s">
        <v>183</v>
      </c>
      <c r="D295" s="102">
        <v>37635</v>
      </c>
      <c r="E295" s="103" t="s">
        <v>1161</v>
      </c>
      <c r="F295" s="5" t="s">
        <v>349</v>
      </c>
      <c r="G295" s="5" t="s">
        <v>1161</v>
      </c>
      <c r="H295" s="104" t="s">
        <v>440</v>
      </c>
      <c r="I295" s="5" t="s">
        <v>1253</v>
      </c>
      <c r="J295" s="5" t="s">
        <v>607</v>
      </c>
      <c r="K295" s="106" t="s">
        <v>395</v>
      </c>
      <c r="L295" s="5" t="str">
        <f t="shared" si="9"/>
        <v>GOOD</v>
      </c>
      <c r="M295" s="5" t="s">
        <v>350</v>
      </c>
      <c r="N295" s="5" t="str">
        <f t="shared" si="10"/>
        <v>ANY</v>
      </c>
      <c r="O295" s="5" t="s">
        <v>362</v>
      </c>
      <c r="P295" t="s">
        <v>1525</v>
      </c>
    </row>
    <row r="296" spans="1:16" ht="24">
      <c r="A296" s="24">
        <v>20220040200292</v>
      </c>
      <c r="B296" s="25">
        <v>1.1</v>
      </c>
      <c r="C296" s="24" t="s">
        <v>194</v>
      </c>
      <c r="D296" s="102">
        <v>37992</v>
      </c>
      <c r="E296" s="103" t="s">
        <v>1161</v>
      </c>
      <c r="F296" s="5" t="s">
        <v>349</v>
      </c>
      <c r="G296" s="5" t="s">
        <v>1161</v>
      </c>
      <c r="H296" s="104" t="s">
        <v>1540</v>
      </c>
      <c r="I296" s="5" t="s">
        <v>1552</v>
      </c>
      <c r="J296" s="5" t="s">
        <v>205</v>
      </c>
      <c r="K296" s="106" t="s">
        <v>427</v>
      </c>
      <c r="L296" s="5" t="str">
        <f t="shared" si="9"/>
        <v>GOOD</v>
      </c>
      <c r="M296" s="5" t="s">
        <v>350</v>
      </c>
      <c r="N296" s="5" t="str">
        <f t="shared" si="10"/>
        <v>ANY</v>
      </c>
      <c r="O296" s="5" t="s">
        <v>362</v>
      </c>
      <c r="P296" t="s">
        <v>395</v>
      </c>
    </row>
    <row r="297" spans="1:16" ht="36">
      <c r="A297" s="24">
        <v>20220040200293</v>
      </c>
      <c r="B297" s="25">
        <v>1.1</v>
      </c>
      <c r="C297" s="24" t="s">
        <v>193</v>
      </c>
      <c r="D297" s="102">
        <v>38021</v>
      </c>
      <c r="E297" s="103" t="s">
        <v>1161</v>
      </c>
      <c r="F297" s="5" t="s">
        <v>348</v>
      </c>
      <c r="G297" s="5" t="s">
        <v>1161</v>
      </c>
      <c r="H297" s="104" t="s">
        <v>440</v>
      </c>
      <c r="I297" s="5" t="s">
        <v>1254</v>
      </c>
      <c r="J297" s="5" t="s">
        <v>607</v>
      </c>
      <c r="K297" s="106" t="s">
        <v>395</v>
      </c>
      <c r="L297" s="5" t="str">
        <f t="shared" si="9"/>
        <v>GOOD</v>
      </c>
      <c r="M297" s="5" t="s">
        <v>350</v>
      </c>
      <c r="N297" s="5" t="str">
        <f t="shared" si="10"/>
        <v>ANY</v>
      </c>
      <c r="O297" s="5" t="s">
        <v>362</v>
      </c>
      <c r="P297" t="s">
        <v>375</v>
      </c>
    </row>
    <row r="298" spans="1:16" ht="24">
      <c r="A298" s="24">
        <v>20220040200294</v>
      </c>
      <c r="B298" s="25">
        <v>1.1</v>
      </c>
      <c r="C298" s="24" t="s">
        <v>193</v>
      </c>
      <c r="D298" s="102" t="s">
        <v>92</v>
      </c>
      <c r="E298" s="103" t="s">
        <v>1161</v>
      </c>
      <c r="F298" s="5" t="s">
        <v>349</v>
      </c>
      <c r="G298" s="5" t="s">
        <v>1161</v>
      </c>
      <c r="H298" s="104" t="s">
        <v>440</v>
      </c>
      <c r="I298" s="5" t="s">
        <v>1255</v>
      </c>
      <c r="J298" s="5" t="s">
        <v>354</v>
      </c>
      <c r="K298" s="106" t="s">
        <v>397</v>
      </c>
      <c r="L298" s="5" t="str">
        <f t="shared" si="9"/>
        <v>GOOD</v>
      </c>
      <c r="M298" s="5" t="s">
        <v>350</v>
      </c>
      <c r="N298" s="5" t="str">
        <f t="shared" si="10"/>
        <v>ANY</v>
      </c>
      <c r="O298" s="5" t="s">
        <v>362</v>
      </c>
      <c r="P298" t="s">
        <v>376</v>
      </c>
    </row>
    <row r="299" spans="1:16" ht="36">
      <c r="A299" s="24">
        <v>20220040200295</v>
      </c>
      <c r="B299" s="25">
        <v>1.1</v>
      </c>
      <c r="C299" s="24" t="s">
        <v>193</v>
      </c>
      <c r="D299" s="102">
        <v>38000</v>
      </c>
      <c r="E299" s="103" t="s">
        <v>1161</v>
      </c>
      <c r="F299" s="5" t="s">
        <v>349</v>
      </c>
      <c r="G299" s="5" t="s">
        <v>1161</v>
      </c>
      <c r="H299" s="104" t="s">
        <v>440</v>
      </c>
      <c r="I299" s="5" t="s">
        <v>1256</v>
      </c>
      <c r="J299" s="5" t="s">
        <v>205</v>
      </c>
      <c r="K299" s="106" t="s">
        <v>397</v>
      </c>
      <c r="L299" s="5" t="str">
        <f t="shared" si="9"/>
        <v>GOOD</v>
      </c>
      <c r="M299" s="5" t="s">
        <v>350</v>
      </c>
      <c r="N299" s="5" t="str">
        <f t="shared" si="10"/>
        <v>ANY</v>
      </c>
      <c r="O299" s="5" t="s">
        <v>362</v>
      </c>
      <c r="P299" t="s">
        <v>377</v>
      </c>
    </row>
    <row r="300" spans="1:16" ht="72">
      <c r="A300" s="24">
        <v>20220040200296</v>
      </c>
      <c r="B300" s="25">
        <v>1.1</v>
      </c>
      <c r="C300" s="24" t="s">
        <v>33</v>
      </c>
      <c r="D300" s="102">
        <v>38001</v>
      </c>
      <c r="E300" s="103" t="s">
        <v>1161</v>
      </c>
      <c r="F300" s="5" t="s">
        <v>349</v>
      </c>
      <c r="G300" s="5" t="s">
        <v>1161</v>
      </c>
      <c r="H300" s="104" t="s">
        <v>1540</v>
      </c>
      <c r="I300" s="5" t="s">
        <v>1257</v>
      </c>
      <c r="J300" s="5" t="s">
        <v>205</v>
      </c>
      <c r="K300" s="106" t="s">
        <v>427</v>
      </c>
      <c r="L300" s="5" t="str">
        <f t="shared" si="9"/>
        <v>GOOD</v>
      </c>
      <c r="M300" s="5" t="s">
        <v>350</v>
      </c>
      <c r="N300" s="5" t="str">
        <f t="shared" si="10"/>
        <v>ANY</v>
      </c>
      <c r="O300" s="5" t="s">
        <v>362</v>
      </c>
      <c r="P300" t="s">
        <v>378</v>
      </c>
    </row>
    <row r="301" spans="1:16" ht="36">
      <c r="A301" s="24">
        <v>20220040200297</v>
      </c>
      <c r="B301" s="25">
        <v>1.1</v>
      </c>
      <c r="C301" s="24" t="s">
        <v>193</v>
      </c>
      <c r="D301" s="102">
        <v>38027</v>
      </c>
      <c r="E301" s="103" t="s">
        <v>1161</v>
      </c>
      <c r="F301" s="5" t="s">
        <v>348</v>
      </c>
      <c r="G301" s="5" t="s">
        <v>1161</v>
      </c>
      <c r="H301" s="104" t="s">
        <v>1540</v>
      </c>
      <c r="I301" s="5" t="s">
        <v>1258</v>
      </c>
      <c r="J301" s="5" t="s">
        <v>607</v>
      </c>
      <c r="K301" s="106" t="s">
        <v>395</v>
      </c>
      <c r="L301" s="5" t="str">
        <f t="shared" si="9"/>
        <v>GOOD</v>
      </c>
      <c r="M301" s="5" t="s">
        <v>350</v>
      </c>
      <c r="N301" s="5" t="str">
        <f t="shared" si="10"/>
        <v>ANY</v>
      </c>
      <c r="O301" s="5" t="s">
        <v>362</v>
      </c>
      <c r="P301" t="s">
        <v>373</v>
      </c>
    </row>
    <row r="302" spans="1:16" ht="24">
      <c r="A302" s="24">
        <v>20220040200298</v>
      </c>
      <c r="B302" s="25">
        <v>1.2</v>
      </c>
      <c r="C302" s="24" t="s">
        <v>213</v>
      </c>
      <c r="D302" s="102">
        <v>37964</v>
      </c>
      <c r="E302" s="103" t="s">
        <v>1161</v>
      </c>
      <c r="F302" s="5" t="s">
        <v>97</v>
      </c>
      <c r="G302" s="5" t="s">
        <v>1161</v>
      </c>
      <c r="H302" s="104" t="s">
        <v>1540</v>
      </c>
      <c r="I302" s="5" t="s">
        <v>1259</v>
      </c>
      <c r="J302" s="5" t="s">
        <v>607</v>
      </c>
      <c r="K302" s="106" t="s">
        <v>395</v>
      </c>
      <c r="L302" s="5" t="str">
        <f t="shared" si="9"/>
        <v>GOOD</v>
      </c>
      <c r="M302" s="5" t="s">
        <v>350</v>
      </c>
      <c r="N302" s="5" t="str">
        <f t="shared" si="10"/>
        <v>B5B6</v>
      </c>
      <c r="O302" s="5" t="s">
        <v>360</v>
      </c>
      <c r="P302" t="s">
        <v>395</v>
      </c>
    </row>
    <row r="303" spans="1:16" ht="36">
      <c r="A303" s="24">
        <v>20220040200299</v>
      </c>
      <c r="B303" s="25">
        <v>2.2</v>
      </c>
      <c r="C303" s="24" t="s">
        <v>183</v>
      </c>
      <c r="D303" s="102">
        <v>37959</v>
      </c>
      <c r="E303" s="103" t="s">
        <v>1161</v>
      </c>
      <c r="F303" s="5" t="s">
        <v>98</v>
      </c>
      <c r="G303" s="5" t="s">
        <v>1161</v>
      </c>
      <c r="H303" s="104" t="s">
        <v>1540</v>
      </c>
      <c r="I303" s="5" t="s">
        <v>1260</v>
      </c>
      <c r="J303" s="5" t="s">
        <v>607</v>
      </c>
      <c r="K303" s="106" t="s">
        <v>395</v>
      </c>
      <c r="L303" s="5" t="str">
        <f t="shared" si="9"/>
        <v>PASS</v>
      </c>
      <c r="M303" s="5" t="s">
        <v>350</v>
      </c>
      <c r="N303" s="5" t="str">
        <f t="shared" si="10"/>
        <v>B5B6</v>
      </c>
      <c r="O303" s="5" t="s">
        <v>355</v>
      </c>
      <c r="P303" t="s">
        <v>395</v>
      </c>
    </row>
    <row r="304" spans="1:16" ht="168">
      <c r="A304" s="24">
        <v>20220040200300</v>
      </c>
      <c r="B304" s="25">
        <v>1.2</v>
      </c>
      <c r="C304" s="24" t="s">
        <v>356</v>
      </c>
      <c r="D304" s="102" t="s">
        <v>57</v>
      </c>
      <c r="E304" s="103" t="s">
        <v>1161</v>
      </c>
      <c r="F304" s="5" t="s">
        <v>365</v>
      </c>
      <c r="G304" s="5" t="s">
        <v>1161</v>
      </c>
      <c r="H304" s="104" t="s">
        <v>440</v>
      </c>
      <c r="I304" s="5" t="s">
        <v>1261</v>
      </c>
      <c r="J304" s="5" t="s">
        <v>607</v>
      </c>
      <c r="K304" s="106" t="s">
        <v>395</v>
      </c>
      <c r="L304" s="5" t="str">
        <f t="shared" si="9"/>
        <v>GOOD</v>
      </c>
      <c r="M304" s="5" t="s">
        <v>350</v>
      </c>
      <c r="N304" s="5" t="str">
        <f t="shared" si="10"/>
        <v>B5B6</v>
      </c>
      <c r="O304" s="5" t="s">
        <v>360</v>
      </c>
      <c r="P304" t="s">
        <v>395</v>
      </c>
    </row>
    <row r="305" spans="1:16" ht="24">
      <c r="A305" s="24">
        <v>20220040200301</v>
      </c>
      <c r="B305" s="25">
        <v>1.1</v>
      </c>
      <c r="C305" s="24" t="s">
        <v>61</v>
      </c>
      <c r="D305" s="102">
        <v>37977</v>
      </c>
      <c r="E305" s="103" t="s">
        <v>1161</v>
      </c>
      <c r="F305" s="5" t="s">
        <v>349</v>
      </c>
      <c r="G305" s="5" t="s">
        <v>1161</v>
      </c>
      <c r="H305" s="104" t="s">
        <v>440</v>
      </c>
      <c r="I305" s="5" t="s">
        <v>1262</v>
      </c>
      <c r="J305" s="5" t="s">
        <v>205</v>
      </c>
      <c r="K305" t="s">
        <v>379</v>
      </c>
      <c r="L305" s="5" t="str">
        <f t="shared" si="9"/>
        <v>GOOD</v>
      </c>
      <c r="M305" s="5" t="s">
        <v>350</v>
      </c>
      <c r="N305" s="5" t="str">
        <f t="shared" si="10"/>
        <v>ANY</v>
      </c>
      <c r="O305" s="5" t="s">
        <v>362</v>
      </c>
      <c r="P305" t="s">
        <v>380</v>
      </c>
    </row>
    <row r="306" spans="1:16" ht="84">
      <c r="A306" s="24">
        <v>20220040200302</v>
      </c>
      <c r="B306" s="113">
        <v>3.6</v>
      </c>
      <c r="C306" s="24" t="s">
        <v>319</v>
      </c>
      <c r="D306" s="102">
        <v>38027</v>
      </c>
      <c r="E306" s="103" t="s">
        <v>1165</v>
      </c>
      <c r="F306" s="5" t="s">
        <v>99</v>
      </c>
      <c r="G306" s="5" t="s">
        <v>1161</v>
      </c>
      <c r="H306" s="104" t="s">
        <v>440</v>
      </c>
      <c r="I306" s="5" t="s">
        <v>1263</v>
      </c>
      <c r="J306" s="5" t="s">
        <v>607</v>
      </c>
      <c r="K306" s="106" t="s">
        <v>395</v>
      </c>
      <c r="L306" s="5" t="str">
        <f t="shared" si="9"/>
        <v>SPARE</v>
      </c>
      <c r="M306" s="5" t="s">
        <v>118</v>
      </c>
      <c r="N306" s="5" t="str">
        <f t="shared" si="10"/>
        <v>B5B6</v>
      </c>
      <c r="O306" s="5" t="s">
        <v>267</v>
      </c>
      <c r="P306" t="s">
        <v>130</v>
      </c>
    </row>
    <row r="307" spans="1:16" ht="36">
      <c r="A307" s="24">
        <v>20220040200303</v>
      </c>
      <c r="B307" s="25">
        <v>1.1</v>
      </c>
      <c r="C307" s="24" t="s">
        <v>33</v>
      </c>
      <c r="D307" s="102">
        <v>37965</v>
      </c>
      <c r="E307" s="103" t="s">
        <v>1161</v>
      </c>
      <c r="F307" s="5" t="s">
        <v>348</v>
      </c>
      <c r="G307" s="5" t="s">
        <v>1161</v>
      </c>
      <c r="H307" s="104" t="s">
        <v>440</v>
      </c>
      <c r="I307" s="5" t="s">
        <v>1264</v>
      </c>
      <c r="J307" s="5" t="s">
        <v>607</v>
      </c>
      <c r="K307" s="106" t="s">
        <v>395</v>
      </c>
      <c r="L307" s="5" t="str">
        <f t="shared" si="9"/>
        <v>GOOD</v>
      </c>
      <c r="M307" s="5" t="s">
        <v>350</v>
      </c>
      <c r="N307" s="5" t="str">
        <f t="shared" si="10"/>
        <v>ANY</v>
      </c>
      <c r="O307" s="5" t="s">
        <v>362</v>
      </c>
      <c r="P307" t="s">
        <v>381</v>
      </c>
    </row>
    <row r="308" spans="1:16" ht="24">
      <c r="A308" s="24">
        <v>20220040200304</v>
      </c>
      <c r="B308" s="25">
        <v>1.1</v>
      </c>
      <c r="C308" s="24" t="s">
        <v>193</v>
      </c>
      <c r="D308" s="102">
        <v>37978</v>
      </c>
      <c r="E308" s="103" t="s">
        <v>1161</v>
      </c>
      <c r="F308" s="5" t="s">
        <v>348</v>
      </c>
      <c r="G308" s="5" t="s">
        <v>1161</v>
      </c>
      <c r="H308" s="104" t="s">
        <v>1540</v>
      </c>
      <c r="I308" s="5" t="s">
        <v>1265</v>
      </c>
      <c r="J308" s="5" t="s">
        <v>205</v>
      </c>
      <c r="K308" s="106" t="s">
        <v>427</v>
      </c>
      <c r="L308" s="5" t="str">
        <f t="shared" si="9"/>
        <v>GOOD</v>
      </c>
      <c r="M308" s="5" t="s">
        <v>350</v>
      </c>
      <c r="N308" s="5" t="str">
        <f t="shared" si="10"/>
        <v>ANY</v>
      </c>
      <c r="O308" s="5" t="s">
        <v>362</v>
      </c>
      <c r="P308" t="s">
        <v>382</v>
      </c>
    </row>
    <row r="309" spans="1:16" ht="36">
      <c r="A309" s="24">
        <v>20220040200305</v>
      </c>
      <c r="B309" s="25">
        <v>1.1</v>
      </c>
      <c r="C309" s="24" t="s">
        <v>61</v>
      </c>
      <c r="D309" s="102">
        <v>37959</v>
      </c>
      <c r="E309" s="103" t="s">
        <v>1161</v>
      </c>
      <c r="F309" s="5" t="s">
        <v>100</v>
      </c>
      <c r="G309" s="5" t="s">
        <v>1161</v>
      </c>
      <c r="H309" s="104" t="s">
        <v>440</v>
      </c>
      <c r="I309" s="5" t="s">
        <v>1364</v>
      </c>
      <c r="J309" s="5" t="s">
        <v>205</v>
      </c>
      <c r="K309" t="s">
        <v>383</v>
      </c>
      <c r="L309" s="5" t="str">
        <f t="shared" si="9"/>
        <v>GOOD</v>
      </c>
      <c r="M309" s="5" t="s">
        <v>350</v>
      </c>
      <c r="N309" s="5" t="str">
        <f t="shared" si="10"/>
        <v>ANY</v>
      </c>
      <c r="O309" s="5" t="s">
        <v>362</v>
      </c>
      <c r="P309" t="s">
        <v>384</v>
      </c>
    </row>
    <row r="310" spans="1:16" ht="24">
      <c r="A310" s="24">
        <v>20220040200306</v>
      </c>
      <c r="B310" s="25">
        <v>1.1</v>
      </c>
      <c r="C310" s="24" t="s">
        <v>52</v>
      </c>
      <c r="D310" s="102">
        <v>37971</v>
      </c>
      <c r="E310" s="103" t="s">
        <v>1161</v>
      </c>
      <c r="F310" s="5" t="s">
        <v>348</v>
      </c>
      <c r="G310" s="5" t="s">
        <v>1161</v>
      </c>
      <c r="H310" s="104" t="s">
        <v>1540</v>
      </c>
      <c r="I310" s="5" t="s">
        <v>1552</v>
      </c>
      <c r="J310" s="5" t="s">
        <v>607</v>
      </c>
      <c r="K310" s="106" t="s">
        <v>395</v>
      </c>
      <c r="L310" s="5" t="str">
        <f t="shared" si="9"/>
        <v>GOOD</v>
      </c>
      <c r="M310" s="5" t="s">
        <v>350</v>
      </c>
      <c r="N310" s="5" t="str">
        <f t="shared" si="10"/>
        <v>ANY</v>
      </c>
      <c r="O310" s="5" t="s">
        <v>362</v>
      </c>
      <c r="P310" t="s">
        <v>395</v>
      </c>
    </row>
    <row r="311" spans="1:16" ht="24">
      <c r="A311" s="24">
        <v>20220040200307</v>
      </c>
      <c r="B311" s="25">
        <v>1.2</v>
      </c>
      <c r="C311" s="24" t="s">
        <v>61</v>
      </c>
      <c r="D311" s="102">
        <v>37972</v>
      </c>
      <c r="E311" s="103" t="s">
        <v>1161</v>
      </c>
      <c r="F311" s="5" t="s">
        <v>365</v>
      </c>
      <c r="G311" s="5" t="s">
        <v>1161</v>
      </c>
      <c r="H311" s="104" t="s">
        <v>440</v>
      </c>
      <c r="I311" s="5" t="s">
        <v>1552</v>
      </c>
      <c r="J311" s="5" t="s">
        <v>607</v>
      </c>
      <c r="K311" s="106" t="s">
        <v>395</v>
      </c>
      <c r="L311" s="5" t="str">
        <f t="shared" si="9"/>
        <v>GOOD</v>
      </c>
      <c r="M311" s="5" t="s">
        <v>350</v>
      </c>
      <c r="N311" s="5" t="str">
        <f t="shared" si="10"/>
        <v>B5B6</v>
      </c>
      <c r="O311" s="5" t="s">
        <v>360</v>
      </c>
      <c r="P311" t="s">
        <v>1531</v>
      </c>
    </row>
    <row r="312" spans="1:16" ht="60">
      <c r="A312" s="24">
        <v>20220040200308</v>
      </c>
      <c r="B312" s="25">
        <v>1.1</v>
      </c>
      <c r="C312" s="24" t="s">
        <v>193</v>
      </c>
      <c r="D312" s="102">
        <v>38002</v>
      </c>
      <c r="E312" s="103" t="s">
        <v>1161</v>
      </c>
      <c r="F312" s="5" t="s">
        <v>348</v>
      </c>
      <c r="G312" s="5" t="s">
        <v>1161</v>
      </c>
      <c r="H312" s="104" t="s">
        <v>1540</v>
      </c>
      <c r="I312" s="5" t="s">
        <v>1365</v>
      </c>
      <c r="J312" s="5" t="s">
        <v>354</v>
      </c>
      <c r="K312" s="106" t="s">
        <v>397</v>
      </c>
      <c r="L312" s="5" t="str">
        <f t="shared" si="9"/>
        <v>GOOD</v>
      </c>
      <c r="M312" s="5" t="s">
        <v>350</v>
      </c>
      <c r="N312" s="5" t="str">
        <f t="shared" si="10"/>
        <v>ANY</v>
      </c>
      <c r="O312" s="5" t="s">
        <v>362</v>
      </c>
      <c r="P312" t="s">
        <v>385</v>
      </c>
    </row>
    <row r="313" spans="1:16" ht="48">
      <c r="A313" s="24">
        <v>20220040200309</v>
      </c>
      <c r="B313" s="25">
        <v>1.1</v>
      </c>
      <c r="C313" s="24" t="s">
        <v>193</v>
      </c>
      <c r="D313" s="102" t="s">
        <v>259</v>
      </c>
      <c r="E313" s="103" t="s">
        <v>1161</v>
      </c>
      <c r="F313" s="5" t="s">
        <v>348</v>
      </c>
      <c r="G313" s="5" t="s">
        <v>1161</v>
      </c>
      <c r="H313" s="104" t="s">
        <v>1540</v>
      </c>
      <c r="I313" s="5" t="s">
        <v>1366</v>
      </c>
      <c r="J313" s="5" t="s">
        <v>354</v>
      </c>
      <c r="K313" s="107" t="s">
        <v>386</v>
      </c>
      <c r="L313" s="5" t="str">
        <f t="shared" si="9"/>
        <v>GOOD</v>
      </c>
      <c r="M313" s="5" t="s">
        <v>350</v>
      </c>
      <c r="N313" s="5" t="str">
        <f t="shared" si="10"/>
        <v>ANY</v>
      </c>
      <c r="O313" s="5" t="s">
        <v>362</v>
      </c>
      <c r="P313" t="s">
        <v>387</v>
      </c>
    </row>
    <row r="314" spans="1:16" ht="24">
      <c r="A314" s="24">
        <v>20220040200310</v>
      </c>
      <c r="B314" s="25">
        <v>1.1</v>
      </c>
      <c r="C314" s="24" t="s">
        <v>33</v>
      </c>
      <c r="D314" s="102">
        <v>37971</v>
      </c>
      <c r="E314" s="103" t="s">
        <v>1161</v>
      </c>
      <c r="F314" s="5" t="s">
        <v>349</v>
      </c>
      <c r="G314" s="5" t="s">
        <v>1161</v>
      </c>
      <c r="H314" s="104" t="s">
        <v>1540</v>
      </c>
      <c r="I314" s="5" t="s">
        <v>1552</v>
      </c>
      <c r="J314" s="5" t="s">
        <v>607</v>
      </c>
      <c r="K314" s="106" t="s">
        <v>395</v>
      </c>
      <c r="L314" s="5" t="str">
        <f t="shared" si="9"/>
        <v>GOOD</v>
      </c>
      <c r="M314" s="5" t="s">
        <v>350</v>
      </c>
      <c r="N314" s="5" t="str">
        <f t="shared" si="10"/>
        <v>ANY</v>
      </c>
      <c r="O314" s="5" t="s">
        <v>362</v>
      </c>
      <c r="P314" t="s">
        <v>525</v>
      </c>
    </row>
    <row r="315" spans="1:16" ht="24">
      <c r="A315" s="24">
        <v>20220040200311</v>
      </c>
      <c r="B315" s="25">
        <v>1.1</v>
      </c>
      <c r="C315" s="24" t="s">
        <v>61</v>
      </c>
      <c r="D315" s="102">
        <v>37973</v>
      </c>
      <c r="E315" s="103" t="s">
        <v>1161</v>
      </c>
      <c r="F315" s="5" t="s">
        <v>349</v>
      </c>
      <c r="G315" s="5" t="s">
        <v>1161</v>
      </c>
      <c r="H315" s="104" t="s">
        <v>440</v>
      </c>
      <c r="I315" s="5" t="s">
        <v>1367</v>
      </c>
      <c r="J315" s="5" t="s">
        <v>607</v>
      </c>
      <c r="K315" s="106" t="s">
        <v>395</v>
      </c>
      <c r="L315" s="5" t="str">
        <f t="shared" si="9"/>
        <v>GOOD</v>
      </c>
      <c r="M315" s="5" t="s">
        <v>350</v>
      </c>
      <c r="N315" s="5" t="str">
        <f t="shared" si="10"/>
        <v>ANY</v>
      </c>
      <c r="O315" s="5" t="s">
        <v>362</v>
      </c>
      <c r="P315" t="s">
        <v>388</v>
      </c>
    </row>
    <row r="316" spans="1:16" ht="60">
      <c r="A316" s="24">
        <v>20220040200312</v>
      </c>
      <c r="B316" s="25">
        <v>1.1</v>
      </c>
      <c r="C316" s="24" t="s">
        <v>193</v>
      </c>
      <c r="D316" s="102" t="s">
        <v>273</v>
      </c>
      <c r="E316" s="103" t="s">
        <v>1161</v>
      </c>
      <c r="F316" s="5" t="s">
        <v>348</v>
      </c>
      <c r="G316" s="5" t="s">
        <v>1161</v>
      </c>
      <c r="H316" s="104" t="s">
        <v>440</v>
      </c>
      <c r="I316" s="5" t="s">
        <v>1368</v>
      </c>
      <c r="J316" s="5" t="s">
        <v>205</v>
      </c>
      <c r="K316" s="106" t="s">
        <v>397</v>
      </c>
      <c r="L316" s="5" t="str">
        <f t="shared" si="9"/>
        <v>GOOD</v>
      </c>
      <c r="M316" s="5" t="s">
        <v>350</v>
      </c>
      <c r="N316" s="5" t="str">
        <f t="shared" si="10"/>
        <v>ANY</v>
      </c>
      <c r="O316" s="5" t="s">
        <v>362</v>
      </c>
      <c r="P316" t="s">
        <v>389</v>
      </c>
    </row>
    <row r="317" spans="1:16" ht="24">
      <c r="A317" s="24">
        <v>20220040200313</v>
      </c>
      <c r="B317" s="25">
        <v>1.1</v>
      </c>
      <c r="C317" s="24" t="s">
        <v>61</v>
      </c>
      <c r="D317" s="102">
        <v>37973</v>
      </c>
      <c r="E317" s="103" t="s">
        <v>1161</v>
      </c>
      <c r="F317" s="5" t="s">
        <v>349</v>
      </c>
      <c r="G317" s="5" t="s">
        <v>1161</v>
      </c>
      <c r="H317" s="104" t="s">
        <v>1540</v>
      </c>
      <c r="I317" s="5" t="s">
        <v>1552</v>
      </c>
      <c r="J317" s="5" t="s">
        <v>607</v>
      </c>
      <c r="K317" s="106" t="s">
        <v>395</v>
      </c>
      <c r="L317" s="5" t="str">
        <f t="shared" si="9"/>
        <v>GOOD</v>
      </c>
      <c r="M317" s="5" t="s">
        <v>350</v>
      </c>
      <c r="N317" s="5" t="str">
        <f t="shared" si="10"/>
        <v>ANY</v>
      </c>
      <c r="O317" s="5" t="s">
        <v>362</v>
      </c>
      <c r="P317" t="s">
        <v>395</v>
      </c>
    </row>
    <row r="318" spans="1:16" ht="36">
      <c r="A318" s="24">
        <v>20220040200314</v>
      </c>
      <c r="B318" s="113">
        <v>1.25</v>
      </c>
      <c r="C318" s="24" t="s">
        <v>193</v>
      </c>
      <c r="D318" s="102">
        <v>38019</v>
      </c>
      <c r="E318" s="103" t="s">
        <v>1161</v>
      </c>
      <c r="F318" s="5" t="s">
        <v>348</v>
      </c>
      <c r="G318" s="5" t="s">
        <v>1161</v>
      </c>
      <c r="H318" s="104" t="s">
        <v>440</v>
      </c>
      <c r="I318" s="5" t="s">
        <v>1369</v>
      </c>
      <c r="J318" s="5" t="s">
        <v>607</v>
      </c>
      <c r="K318" s="106" t="s">
        <v>395</v>
      </c>
      <c r="L318" s="5" t="str">
        <f t="shared" si="9"/>
        <v>GOOD</v>
      </c>
      <c r="M318" s="5" t="s">
        <v>350</v>
      </c>
      <c r="N318" s="5" t="str">
        <f t="shared" si="10"/>
        <v>B6</v>
      </c>
      <c r="O318" s="5" t="s">
        <v>192</v>
      </c>
      <c r="P318" t="s">
        <v>390</v>
      </c>
    </row>
    <row r="319" spans="1:16" ht="36">
      <c r="A319" s="24">
        <v>20220040200315</v>
      </c>
      <c r="B319" s="25">
        <v>1.1</v>
      </c>
      <c r="C319" s="24" t="s">
        <v>193</v>
      </c>
      <c r="D319" s="102">
        <v>37991</v>
      </c>
      <c r="E319" s="103" t="s">
        <v>1161</v>
      </c>
      <c r="F319" s="5" t="s">
        <v>348</v>
      </c>
      <c r="G319" s="5" t="s">
        <v>1161</v>
      </c>
      <c r="H319" s="104" t="s">
        <v>440</v>
      </c>
      <c r="I319" s="5" t="s">
        <v>1370</v>
      </c>
      <c r="J319" s="5" t="s">
        <v>607</v>
      </c>
      <c r="K319" s="106" t="s">
        <v>395</v>
      </c>
      <c r="L319" s="5" t="str">
        <f t="shared" si="9"/>
        <v>GOOD</v>
      </c>
      <c r="M319" s="5" t="s">
        <v>350</v>
      </c>
      <c r="N319" s="5" t="str">
        <f t="shared" si="10"/>
        <v>ANY</v>
      </c>
      <c r="O319" s="5" t="s">
        <v>362</v>
      </c>
      <c r="P319" t="s">
        <v>391</v>
      </c>
    </row>
    <row r="320" spans="1:15" ht="24">
      <c r="A320" s="24">
        <v>20220040200316</v>
      </c>
      <c r="B320" s="25"/>
      <c r="C320" s="24" t="s">
        <v>66</v>
      </c>
      <c r="D320" s="102" t="s">
        <v>1540</v>
      </c>
      <c r="E320" s="103" t="s">
        <v>403</v>
      </c>
      <c r="F320" s="5" t="s">
        <v>350</v>
      </c>
      <c r="G320" s="5" t="s">
        <v>403</v>
      </c>
      <c r="H320" s="104" t="s">
        <v>1540</v>
      </c>
      <c r="I320" s="5" t="s">
        <v>1470</v>
      </c>
      <c r="J320" s="5" t="s">
        <v>1540</v>
      </c>
      <c r="K320" s="106" t="s">
        <v>1540</v>
      </c>
      <c r="L320" s="5">
        <f t="shared" si="9"/>
      </c>
      <c r="M320" s="5" t="s">
        <v>350</v>
      </c>
      <c r="N320" s="5">
        <f t="shared" si="10"/>
      </c>
      <c r="O320" s="5" t="s">
        <v>362</v>
      </c>
    </row>
    <row r="321" spans="1:16" ht="36">
      <c r="A321" s="24">
        <v>20220040200317</v>
      </c>
      <c r="B321" s="25">
        <v>1.1</v>
      </c>
      <c r="C321" s="24" t="s">
        <v>52</v>
      </c>
      <c r="D321" s="102">
        <v>37977</v>
      </c>
      <c r="E321" s="103" t="s">
        <v>1161</v>
      </c>
      <c r="F321" s="5" t="s">
        <v>349</v>
      </c>
      <c r="G321" s="5" t="s">
        <v>1161</v>
      </c>
      <c r="H321" s="104" t="s">
        <v>440</v>
      </c>
      <c r="I321" s="5" t="s">
        <v>1371</v>
      </c>
      <c r="J321" s="5" t="s">
        <v>607</v>
      </c>
      <c r="K321" s="106" t="s">
        <v>395</v>
      </c>
      <c r="L321" s="5" t="str">
        <f t="shared" si="9"/>
        <v>GOOD</v>
      </c>
      <c r="M321" s="5" t="s">
        <v>350</v>
      </c>
      <c r="N321" s="5" t="str">
        <f t="shared" si="10"/>
        <v>ANY</v>
      </c>
      <c r="O321" s="5" t="s">
        <v>362</v>
      </c>
      <c r="P321" t="s">
        <v>392</v>
      </c>
    </row>
    <row r="322" spans="1:15" ht="24">
      <c r="A322" s="24">
        <v>20220040200318</v>
      </c>
      <c r="B322" s="25"/>
      <c r="C322" s="24" t="s">
        <v>66</v>
      </c>
      <c r="D322" s="102" t="s">
        <v>1540</v>
      </c>
      <c r="E322" s="103" t="s">
        <v>403</v>
      </c>
      <c r="F322" s="5" t="s">
        <v>350</v>
      </c>
      <c r="G322" s="5" t="s">
        <v>403</v>
      </c>
      <c r="H322" s="104" t="s">
        <v>1540</v>
      </c>
      <c r="I322" s="5" t="s">
        <v>1470</v>
      </c>
      <c r="J322" s="5" t="s">
        <v>1540</v>
      </c>
      <c r="K322" s="106" t="s">
        <v>1540</v>
      </c>
      <c r="L322" s="5">
        <f t="shared" si="9"/>
      </c>
      <c r="M322" s="5" t="s">
        <v>350</v>
      </c>
      <c r="N322" s="5">
        <f t="shared" si="10"/>
      </c>
      <c r="O322" s="5" t="s">
        <v>362</v>
      </c>
    </row>
    <row r="323" spans="1:16" ht="72">
      <c r="A323" s="24">
        <v>20220040200319</v>
      </c>
      <c r="B323" s="112">
        <v>1.2</v>
      </c>
      <c r="C323" s="24" t="s">
        <v>356</v>
      </c>
      <c r="D323" s="102">
        <v>37992</v>
      </c>
      <c r="E323" s="103" t="s">
        <v>1161</v>
      </c>
      <c r="F323" s="5" t="s">
        <v>214</v>
      </c>
      <c r="G323" s="5" t="s">
        <v>1161</v>
      </c>
      <c r="H323" s="104" t="s">
        <v>440</v>
      </c>
      <c r="I323" s="5" t="s">
        <v>1372</v>
      </c>
      <c r="J323" s="5" t="s">
        <v>205</v>
      </c>
      <c r="K323" s="106" t="s">
        <v>427</v>
      </c>
      <c r="L323" s="5" t="str">
        <f t="shared" si="9"/>
        <v>GOOD</v>
      </c>
      <c r="M323" s="5" t="s">
        <v>350</v>
      </c>
      <c r="N323" s="5" t="str">
        <f t="shared" si="10"/>
        <v>B5B6</v>
      </c>
      <c r="O323" s="5" t="s">
        <v>355</v>
      </c>
      <c r="P323" t="s">
        <v>395</v>
      </c>
    </row>
    <row r="324" spans="1:16" ht="36">
      <c r="A324" s="24">
        <v>20220040200320</v>
      </c>
      <c r="B324" s="25">
        <v>1.2</v>
      </c>
      <c r="C324" s="24" t="s">
        <v>61</v>
      </c>
      <c r="D324" s="102">
        <v>37993</v>
      </c>
      <c r="E324" s="103" t="s">
        <v>1161</v>
      </c>
      <c r="F324" s="5" t="s">
        <v>101</v>
      </c>
      <c r="G324" s="5" t="s">
        <v>1161</v>
      </c>
      <c r="H324" s="104" t="s">
        <v>485</v>
      </c>
      <c r="I324" s="5" t="s">
        <v>1373</v>
      </c>
      <c r="J324" s="5" t="s">
        <v>607</v>
      </c>
      <c r="K324" s="106" t="s">
        <v>395</v>
      </c>
      <c r="L324" s="5" t="str">
        <f t="shared" si="9"/>
        <v>GOOD</v>
      </c>
      <c r="M324" s="5" t="s">
        <v>350</v>
      </c>
      <c r="N324" s="5" t="str">
        <f t="shared" si="10"/>
        <v>B5B6</v>
      </c>
      <c r="O324" s="5" t="s">
        <v>355</v>
      </c>
      <c r="P324" t="s">
        <v>393</v>
      </c>
    </row>
    <row r="325" spans="1:16" ht="36">
      <c r="A325" s="24">
        <v>20220040200321</v>
      </c>
      <c r="B325" s="25">
        <v>1.1</v>
      </c>
      <c r="C325" s="24" t="s">
        <v>52</v>
      </c>
      <c r="D325" s="102">
        <v>37972</v>
      </c>
      <c r="E325" s="103" t="s">
        <v>1161</v>
      </c>
      <c r="F325" s="5" t="s">
        <v>349</v>
      </c>
      <c r="G325" s="5" t="s">
        <v>1161</v>
      </c>
      <c r="H325" s="104" t="s">
        <v>197</v>
      </c>
      <c r="I325" s="5" t="s">
        <v>1374</v>
      </c>
      <c r="J325" s="5" t="s">
        <v>607</v>
      </c>
      <c r="K325" s="106" t="s">
        <v>395</v>
      </c>
      <c r="L325" s="5" t="str">
        <f t="shared" si="9"/>
        <v>GOOD</v>
      </c>
      <c r="M325" s="5" t="s">
        <v>350</v>
      </c>
      <c r="N325" s="5" t="str">
        <f t="shared" si="10"/>
        <v>ANY</v>
      </c>
      <c r="O325" s="5" t="s">
        <v>362</v>
      </c>
      <c r="P325" t="s">
        <v>215</v>
      </c>
    </row>
    <row r="326" spans="1:16" ht="36">
      <c r="A326" s="24">
        <v>20220040200322</v>
      </c>
      <c r="B326" s="25">
        <v>2.1</v>
      </c>
      <c r="C326" s="24" t="s">
        <v>61</v>
      </c>
      <c r="D326" s="102">
        <v>37992</v>
      </c>
      <c r="E326" s="103" t="s">
        <v>1161</v>
      </c>
      <c r="F326" s="5" t="s">
        <v>102</v>
      </c>
      <c r="G326" s="5" t="s">
        <v>1161</v>
      </c>
      <c r="H326" s="104" t="s">
        <v>440</v>
      </c>
      <c r="I326" s="5" t="s">
        <v>1375</v>
      </c>
      <c r="J326" s="5" t="s">
        <v>607</v>
      </c>
      <c r="K326" s="106" t="s">
        <v>395</v>
      </c>
      <c r="L326" s="5" t="str">
        <f t="shared" si="9"/>
        <v>PASS</v>
      </c>
      <c r="M326" s="5" t="s">
        <v>350</v>
      </c>
      <c r="N326" s="5" t="str">
        <f t="shared" si="10"/>
        <v>ANY</v>
      </c>
      <c r="O326" s="5" t="s">
        <v>362</v>
      </c>
      <c r="P326" t="s">
        <v>1531</v>
      </c>
    </row>
    <row r="327" spans="1:16" ht="24">
      <c r="A327" s="24">
        <v>20220040200323</v>
      </c>
      <c r="B327" s="25">
        <v>1.2</v>
      </c>
      <c r="C327" s="24" t="s">
        <v>52</v>
      </c>
      <c r="D327" s="102">
        <v>37995</v>
      </c>
      <c r="E327" s="103" t="s">
        <v>1161</v>
      </c>
      <c r="F327" s="5" t="s">
        <v>101</v>
      </c>
      <c r="G327" s="5" t="s">
        <v>1161</v>
      </c>
      <c r="H327" s="104" t="s">
        <v>440</v>
      </c>
      <c r="I327" s="5" t="s">
        <v>1552</v>
      </c>
      <c r="J327" s="5" t="s">
        <v>205</v>
      </c>
      <c r="K327" s="108" t="s">
        <v>379</v>
      </c>
      <c r="L327" s="5" t="str">
        <f t="shared" si="9"/>
        <v>GOOD</v>
      </c>
      <c r="M327" s="5" t="s">
        <v>350</v>
      </c>
      <c r="N327" s="5" t="str">
        <f t="shared" si="10"/>
        <v>B5B6</v>
      </c>
      <c r="O327" s="5" t="s">
        <v>355</v>
      </c>
      <c r="P327" t="s">
        <v>216</v>
      </c>
    </row>
    <row r="328" spans="1:16" ht="24">
      <c r="A328" s="24">
        <v>20220040200324</v>
      </c>
      <c r="B328" s="25">
        <v>1.1</v>
      </c>
      <c r="C328" s="24" t="s">
        <v>193</v>
      </c>
      <c r="D328" s="102">
        <v>37994</v>
      </c>
      <c r="E328" s="103" t="s">
        <v>1161</v>
      </c>
      <c r="F328" s="5" t="s">
        <v>349</v>
      </c>
      <c r="G328" s="5" t="s">
        <v>1161</v>
      </c>
      <c r="H328" s="104" t="s">
        <v>1540</v>
      </c>
      <c r="I328" s="121" t="s">
        <v>1552</v>
      </c>
      <c r="J328" s="5" t="s">
        <v>205</v>
      </c>
      <c r="K328" s="106" t="s">
        <v>217</v>
      </c>
      <c r="L328" s="5" t="str">
        <f t="shared" si="9"/>
        <v>GOOD</v>
      </c>
      <c r="M328" s="5" t="s">
        <v>350</v>
      </c>
      <c r="N328" s="5" t="str">
        <f t="shared" si="10"/>
        <v>ANY</v>
      </c>
      <c r="O328" s="5" t="s">
        <v>362</v>
      </c>
      <c r="P328" t="s">
        <v>218</v>
      </c>
    </row>
    <row r="329" spans="1:16" ht="24">
      <c r="A329" s="24">
        <v>20220040200325</v>
      </c>
      <c r="B329" s="111">
        <v>1.1</v>
      </c>
      <c r="C329" s="24" t="s">
        <v>193</v>
      </c>
      <c r="D329" s="102">
        <v>38001</v>
      </c>
      <c r="E329" s="103" t="s">
        <v>1161</v>
      </c>
      <c r="F329" s="5" t="s">
        <v>349</v>
      </c>
      <c r="G329" s="5" t="s">
        <v>1161</v>
      </c>
      <c r="H329" s="104" t="s">
        <v>1540</v>
      </c>
      <c r="I329" s="5" t="s">
        <v>1376</v>
      </c>
      <c r="J329" s="5" t="s">
        <v>607</v>
      </c>
      <c r="K329" s="106" t="s">
        <v>395</v>
      </c>
      <c r="L329" s="5" t="str">
        <f t="shared" si="9"/>
        <v>GOOD</v>
      </c>
      <c r="M329" s="5" t="s">
        <v>350</v>
      </c>
      <c r="N329" s="5" t="str">
        <f t="shared" si="10"/>
        <v>ANY</v>
      </c>
      <c r="O329" s="5" t="s">
        <v>362</v>
      </c>
      <c r="P329" t="s">
        <v>219</v>
      </c>
    </row>
    <row r="330" spans="1:16" ht="24">
      <c r="A330" s="24">
        <v>20220040200326</v>
      </c>
      <c r="B330" s="25">
        <v>1.2</v>
      </c>
      <c r="C330" s="24" t="s">
        <v>61</v>
      </c>
      <c r="D330" s="102">
        <v>38006</v>
      </c>
      <c r="E330" s="103" t="s">
        <v>1161</v>
      </c>
      <c r="F330" s="5" t="s">
        <v>103</v>
      </c>
      <c r="G330" s="5" t="s">
        <v>1161</v>
      </c>
      <c r="H330" s="104" t="s">
        <v>1540</v>
      </c>
      <c r="I330" s="5" t="s">
        <v>1552</v>
      </c>
      <c r="J330" s="5" t="s">
        <v>607</v>
      </c>
      <c r="K330" s="106" t="s">
        <v>395</v>
      </c>
      <c r="L330" s="5" t="str">
        <f t="shared" si="9"/>
        <v>GOOD</v>
      </c>
      <c r="M330" s="5" t="s">
        <v>350</v>
      </c>
      <c r="N330" s="5" t="str">
        <f t="shared" si="10"/>
        <v>B5B6</v>
      </c>
      <c r="O330" s="5" t="s">
        <v>360</v>
      </c>
      <c r="P330" t="s">
        <v>395</v>
      </c>
    </row>
    <row r="331" spans="1:16" ht="24">
      <c r="A331" s="24">
        <v>20220040200327</v>
      </c>
      <c r="B331" s="25">
        <v>1.2</v>
      </c>
      <c r="C331" s="24" t="s">
        <v>194</v>
      </c>
      <c r="D331" s="102">
        <v>38000</v>
      </c>
      <c r="E331" s="103" t="s">
        <v>1161</v>
      </c>
      <c r="F331" s="5" t="s">
        <v>62</v>
      </c>
      <c r="G331" s="5" t="s">
        <v>1161</v>
      </c>
      <c r="H331" s="104" t="s">
        <v>485</v>
      </c>
      <c r="I331" s="5" t="s">
        <v>1377</v>
      </c>
      <c r="J331" s="5" t="s">
        <v>205</v>
      </c>
      <c r="K331" s="108" t="s">
        <v>383</v>
      </c>
      <c r="L331" s="5" t="str">
        <f t="shared" si="9"/>
        <v>GOOD</v>
      </c>
      <c r="M331" s="5" t="s">
        <v>350</v>
      </c>
      <c r="N331" s="5" t="str">
        <f t="shared" si="10"/>
        <v>B5B6</v>
      </c>
      <c r="O331" s="5" t="s">
        <v>355</v>
      </c>
      <c r="P331" t="s">
        <v>220</v>
      </c>
    </row>
    <row r="332" spans="1:16" ht="24">
      <c r="A332" s="24">
        <v>20220040200328</v>
      </c>
      <c r="B332" s="25">
        <v>2.1</v>
      </c>
      <c r="C332" s="24" t="s">
        <v>186</v>
      </c>
      <c r="D332" s="102" t="s">
        <v>65</v>
      </c>
      <c r="E332" s="103" t="s">
        <v>1161</v>
      </c>
      <c r="F332" s="5" t="s">
        <v>348</v>
      </c>
      <c r="G332" s="5" t="s">
        <v>1161</v>
      </c>
      <c r="H332" s="104" t="s">
        <v>1540</v>
      </c>
      <c r="I332" s="5" t="s">
        <v>1378</v>
      </c>
      <c r="J332" s="5" t="s">
        <v>607</v>
      </c>
      <c r="K332" s="106" t="s">
        <v>395</v>
      </c>
      <c r="L332" s="5" t="str">
        <f t="shared" si="9"/>
        <v>PASS</v>
      </c>
      <c r="M332" s="5" t="s">
        <v>350</v>
      </c>
      <c r="N332" s="5" t="str">
        <f t="shared" si="10"/>
        <v>ANY</v>
      </c>
      <c r="O332" s="5" t="s">
        <v>362</v>
      </c>
      <c r="P332" t="s">
        <v>395</v>
      </c>
    </row>
    <row r="333" spans="1:16" ht="24">
      <c r="A333" s="24">
        <v>20220040200329</v>
      </c>
      <c r="B333" s="25">
        <v>1.1</v>
      </c>
      <c r="C333" s="24" t="s">
        <v>33</v>
      </c>
      <c r="D333" s="102" t="s">
        <v>65</v>
      </c>
      <c r="E333" s="103" t="s">
        <v>1161</v>
      </c>
      <c r="F333" s="5" t="s">
        <v>348</v>
      </c>
      <c r="G333" s="5" t="s">
        <v>1161</v>
      </c>
      <c r="H333" s="104" t="s">
        <v>440</v>
      </c>
      <c r="I333" s="5" t="s">
        <v>1379</v>
      </c>
      <c r="J333" s="5" t="s">
        <v>607</v>
      </c>
      <c r="K333" s="106" t="s">
        <v>395</v>
      </c>
      <c r="L333" s="5" t="str">
        <f aca="true" t="shared" si="11" ref="L333:L396">IF(OR(B333=1.1,B333=1.2,B333=1.25),"GOOD",IF(OR(B333=2.1,B333=2.2,B333=2.25),"PASS",IF(OR(B333=3.3,B333=3.4,B333=3.45),"PASS2",IF(OR(B333=3.5,B333=3.6,B333=3.65),"SPARE",IF(OR(B333=4.1,B333=4.2),"FAIL","")))))</f>
        <v>GOOD</v>
      </c>
      <c r="M333" s="5" t="s">
        <v>350</v>
      </c>
      <c r="N333" s="5" t="str">
        <f aca="true" t="shared" si="12" ref="N333:N396">IF(OR(B333=1.1,B333=2.1,B333=3.3,B333=3.5),"ANY",IF(OR(B333=1.2,B333=2.2,B333=3.4,B333=3.6),"B5B6",IF(OR(B333=1.25,B333=2.25,B333=3.45,B333=3.65),"B6","")))</f>
        <v>ANY</v>
      </c>
      <c r="O333" s="5" t="s">
        <v>362</v>
      </c>
      <c r="P333" t="s">
        <v>221</v>
      </c>
    </row>
    <row r="334" spans="1:16" ht="13.5">
      <c r="A334" s="24">
        <v>20220040200330</v>
      </c>
      <c r="B334" s="25">
        <v>1.2</v>
      </c>
      <c r="C334" s="24" t="s">
        <v>52</v>
      </c>
      <c r="D334" s="102">
        <v>38044</v>
      </c>
      <c r="E334" s="103" t="s">
        <v>1161</v>
      </c>
      <c r="F334" s="5" t="s">
        <v>214</v>
      </c>
      <c r="G334" s="5" t="s">
        <v>1161</v>
      </c>
      <c r="H334" s="104" t="s">
        <v>1540</v>
      </c>
      <c r="I334" s="123" t="s">
        <v>1380</v>
      </c>
      <c r="J334" s="5" t="s">
        <v>607</v>
      </c>
      <c r="K334" s="106" t="s">
        <v>395</v>
      </c>
      <c r="L334" s="5" t="str">
        <f t="shared" si="11"/>
        <v>GOOD</v>
      </c>
      <c r="M334" s="5" t="s">
        <v>350</v>
      </c>
      <c r="N334" s="5" t="str">
        <f t="shared" si="12"/>
        <v>B5B6</v>
      </c>
      <c r="O334" s="5" t="s">
        <v>355</v>
      </c>
      <c r="P334" t="s">
        <v>222</v>
      </c>
    </row>
    <row r="335" spans="1:16" ht="60">
      <c r="A335" s="24">
        <v>20220040200331</v>
      </c>
      <c r="B335" s="25">
        <v>1.1</v>
      </c>
      <c r="C335" s="24" t="s">
        <v>33</v>
      </c>
      <c r="D335" s="102">
        <v>38037</v>
      </c>
      <c r="E335" s="103" t="s">
        <v>1161</v>
      </c>
      <c r="F335" s="5" t="s">
        <v>348</v>
      </c>
      <c r="G335" s="5" t="s">
        <v>1161</v>
      </c>
      <c r="H335" s="104" t="s">
        <v>1540</v>
      </c>
      <c r="I335" s="5" t="s">
        <v>1277</v>
      </c>
      <c r="J335" s="5" t="s">
        <v>607</v>
      </c>
      <c r="K335" s="106" t="s">
        <v>395</v>
      </c>
      <c r="L335" s="5" t="str">
        <f t="shared" si="11"/>
        <v>GOOD</v>
      </c>
      <c r="M335" s="5" t="s">
        <v>350</v>
      </c>
      <c r="N335" s="5" t="str">
        <f t="shared" si="12"/>
        <v>ANY</v>
      </c>
      <c r="O335" s="5" t="s">
        <v>362</v>
      </c>
      <c r="P335" t="s">
        <v>223</v>
      </c>
    </row>
    <row r="336" spans="1:16" ht="24">
      <c r="A336" s="24">
        <v>20220040200332</v>
      </c>
      <c r="B336" s="25">
        <v>1.1</v>
      </c>
      <c r="C336" s="24" t="s">
        <v>33</v>
      </c>
      <c r="D336" s="102">
        <v>38036</v>
      </c>
      <c r="E336" s="103" t="s">
        <v>1161</v>
      </c>
      <c r="F336" s="5" t="s">
        <v>349</v>
      </c>
      <c r="G336" s="5" t="s">
        <v>1161</v>
      </c>
      <c r="H336" s="104" t="s">
        <v>1540</v>
      </c>
      <c r="I336" s="5" t="s">
        <v>1278</v>
      </c>
      <c r="J336" s="5" t="s">
        <v>607</v>
      </c>
      <c r="K336" s="106" t="s">
        <v>395</v>
      </c>
      <c r="L336" s="5" t="str">
        <f t="shared" si="11"/>
        <v>GOOD</v>
      </c>
      <c r="M336" s="5" t="s">
        <v>350</v>
      </c>
      <c r="N336" s="5" t="str">
        <f t="shared" si="12"/>
        <v>ANY</v>
      </c>
      <c r="O336" s="5" t="s">
        <v>362</v>
      </c>
      <c r="P336" t="s">
        <v>224</v>
      </c>
    </row>
    <row r="337" spans="1:16" ht="24">
      <c r="A337" s="24">
        <v>20220040200333</v>
      </c>
      <c r="B337" s="25">
        <v>1.1</v>
      </c>
      <c r="C337" s="24" t="s">
        <v>33</v>
      </c>
      <c r="D337" s="102">
        <v>38023</v>
      </c>
      <c r="E337" s="103" t="s">
        <v>1161</v>
      </c>
      <c r="F337" s="5" t="s">
        <v>348</v>
      </c>
      <c r="G337" s="5" t="s">
        <v>1161</v>
      </c>
      <c r="H337" s="104" t="s">
        <v>1540</v>
      </c>
      <c r="I337" s="5" t="s">
        <v>1279</v>
      </c>
      <c r="J337" s="5" t="s">
        <v>607</v>
      </c>
      <c r="K337" s="106" t="s">
        <v>395</v>
      </c>
      <c r="L337" s="5" t="str">
        <f t="shared" si="11"/>
        <v>GOOD</v>
      </c>
      <c r="M337" s="5" t="s">
        <v>350</v>
      </c>
      <c r="N337" s="5" t="str">
        <f t="shared" si="12"/>
        <v>ANY</v>
      </c>
      <c r="O337" s="5" t="s">
        <v>362</v>
      </c>
      <c r="P337" t="s">
        <v>225</v>
      </c>
    </row>
    <row r="338" spans="1:16" ht="36">
      <c r="A338" s="24">
        <v>20220040200334</v>
      </c>
      <c r="B338" s="25">
        <v>1.1</v>
      </c>
      <c r="C338" s="24" t="s">
        <v>33</v>
      </c>
      <c r="D338" s="102">
        <v>38023</v>
      </c>
      <c r="E338" s="103" t="s">
        <v>1161</v>
      </c>
      <c r="F338" s="5" t="s">
        <v>348</v>
      </c>
      <c r="G338" s="5" t="s">
        <v>1161</v>
      </c>
      <c r="H338" s="104" t="s">
        <v>1540</v>
      </c>
      <c r="I338" s="5" t="s">
        <v>1280</v>
      </c>
      <c r="J338" s="5" t="s">
        <v>607</v>
      </c>
      <c r="K338" s="106" t="s">
        <v>395</v>
      </c>
      <c r="L338" s="5" t="str">
        <f t="shared" si="11"/>
        <v>GOOD</v>
      </c>
      <c r="M338" s="5" t="s">
        <v>350</v>
      </c>
      <c r="N338" s="5" t="str">
        <f t="shared" si="12"/>
        <v>ANY</v>
      </c>
      <c r="O338" s="5" t="s">
        <v>362</v>
      </c>
      <c r="P338" t="s">
        <v>226</v>
      </c>
    </row>
    <row r="339" spans="1:16" ht="48">
      <c r="A339" s="24">
        <v>20220040200335</v>
      </c>
      <c r="B339" s="25">
        <v>1.1</v>
      </c>
      <c r="C339" s="24" t="s">
        <v>194</v>
      </c>
      <c r="D339" s="102">
        <v>38041</v>
      </c>
      <c r="E339" s="103" t="s">
        <v>1161</v>
      </c>
      <c r="F339" s="5" t="s">
        <v>348</v>
      </c>
      <c r="G339" s="5" t="s">
        <v>1161</v>
      </c>
      <c r="H339" s="104" t="s">
        <v>1540</v>
      </c>
      <c r="I339" s="5" t="s">
        <v>1281</v>
      </c>
      <c r="J339" s="5" t="s">
        <v>607</v>
      </c>
      <c r="K339" s="106" t="s">
        <v>227</v>
      </c>
      <c r="L339" s="5" t="str">
        <f t="shared" si="11"/>
        <v>GOOD</v>
      </c>
      <c r="M339" s="5" t="s">
        <v>350</v>
      </c>
      <c r="N339" s="5" t="str">
        <f t="shared" si="12"/>
        <v>ANY</v>
      </c>
      <c r="O339" s="5" t="s">
        <v>362</v>
      </c>
      <c r="P339" t="s">
        <v>607</v>
      </c>
    </row>
    <row r="340" spans="1:16" ht="48">
      <c r="A340" s="24">
        <v>20220040200336</v>
      </c>
      <c r="B340" s="25">
        <v>1.1</v>
      </c>
      <c r="C340" s="24" t="s">
        <v>33</v>
      </c>
      <c r="D340" s="102">
        <v>38032</v>
      </c>
      <c r="E340" s="103" t="s">
        <v>1161</v>
      </c>
      <c r="F340" s="5" t="s">
        <v>348</v>
      </c>
      <c r="G340" s="5" t="s">
        <v>1161</v>
      </c>
      <c r="H340" s="104" t="s">
        <v>485</v>
      </c>
      <c r="I340" s="5" t="s">
        <v>1282</v>
      </c>
      <c r="J340" s="5" t="s">
        <v>607</v>
      </c>
      <c r="K340" s="106" t="s">
        <v>395</v>
      </c>
      <c r="L340" s="5" t="str">
        <f t="shared" si="11"/>
        <v>GOOD</v>
      </c>
      <c r="M340" s="5" t="s">
        <v>350</v>
      </c>
      <c r="N340" s="5" t="str">
        <f t="shared" si="12"/>
        <v>ANY</v>
      </c>
      <c r="O340" s="5" t="s">
        <v>362</v>
      </c>
      <c r="P340" t="s">
        <v>228</v>
      </c>
    </row>
    <row r="341" spans="1:16" ht="36">
      <c r="A341" s="24">
        <v>20220040200337</v>
      </c>
      <c r="B341" s="25">
        <v>1.1</v>
      </c>
      <c r="C341" s="24" t="s">
        <v>33</v>
      </c>
      <c r="D341" s="102">
        <v>38030</v>
      </c>
      <c r="E341" s="103" t="s">
        <v>1161</v>
      </c>
      <c r="F341" s="5" t="s">
        <v>348</v>
      </c>
      <c r="G341" s="5" t="s">
        <v>1161</v>
      </c>
      <c r="H341" s="104" t="s">
        <v>485</v>
      </c>
      <c r="I341" s="5" t="s">
        <v>1283</v>
      </c>
      <c r="J341" s="5" t="s">
        <v>607</v>
      </c>
      <c r="K341" s="106" t="s">
        <v>395</v>
      </c>
      <c r="L341" s="5" t="str">
        <f t="shared" si="11"/>
        <v>GOOD</v>
      </c>
      <c r="M341" s="5" t="s">
        <v>350</v>
      </c>
      <c r="N341" s="5" t="str">
        <f t="shared" si="12"/>
        <v>ANY</v>
      </c>
      <c r="O341" s="5" t="s">
        <v>362</v>
      </c>
      <c r="P341" t="s">
        <v>229</v>
      </c>
    </row>
    <row r="342" spans="1:16" ht="36">
      <c r="A342" s="24">
        <v>20220040200338</v>
      </c>
      <c r="B342" s="25">
        <v>1.1</v>
      </c>
      <c r="C342" s="24" t="s">
        <v>194</v>
      </c>
      <c r="D342" s="102">
        <v>38040</v>
      </c>
      <c r="E342" s="103" t="s">
        <v>1161</v>
      </c>
      <c r="F342" s="5" t="s">
        <v>348</v>
      </c>
      <c r="G342" s="5" t="s">
        <v>1161</v>
      </c>
      <c r="H342" s="104" t="s">
        <v>1540</v>
      </c>
      <c r="I342" s="5" t="s">
        <v>1284</v>
      </c>
      <c r="J342" s="5" t="s">
        <v>607</v>
      </c>
      <c r="K342" s="106" t="s">
        <v>395</v>
      </c>
      <c r="L342" s="5" t="str">
        <f t="shared" si="11"/>
        <v>GOOD</v>
      </c>
      <c r="M342" s="5" t="s">
        <v>350</v>
      </c>
      <c r="N342" s="5" t="str">
        <f t="shared" si="12"/>
        <v>ANY</v>
      </c>
      <c r="O342" s="5" t="s">
        <v>362</v>
      </c>
      <c r="P342" t="s">
        <v>607</v>
      </c>
    </row>
    <row r="343" spans="1:16" ht="96">
      <c r="A343" s="24">
        <v>20220040200339</v>
      </c>
      <c r="B343" s="25">
        <v>1.1</v>
      </c>
      <c r="C343" s="24" t="s">
        <v>194</v>
      </c>
      <c r="D343" s="102">
        <v>38049</v>
      </c>
      <c r="E343" s="103" t="s">
        <v>1161</v>
      </c>
      <c r="F343" s="5" t="s">
        <v>348</v>
      </c>
      <c r="G343" s="5" t="s">
        <v>1161</v>
      </c>
      <c r="H343" s="104" t="s">
        <v>1540</v>
      </c>
      <c r="I343" s="5" t="s">
        <v>1285</v>
      </c>
      <c r="J343" s="5" t="s">
        <v>607</v>
      </c>
      <c r="K343" s="106" t="s">
        <v>395</v>
      </c>
      <c r="L343" s="5" t="str">
        <f t="shared" si="11"/>
        <v>GOOD</v>
      </c>
      <c r="M343" s="5" t="s">
        <v>350</v>
      </c>
      <c r="N343" s="5" t="str">
        <f t="shared" si="12"/>
        <v>ANY</v>
      </c>
      <c r="O343" s="5" t="s">
        <v>362</v>
      </c>
      <c r="P343" t="s">
        <v>607</v>
      </c>
    </row>
    <row r="344" spans="1:16" ht="72">
      <c r="A344" s="24">
        <v>20220040200340</v>
      </c>
      <c r="B344" s="25">
        <v>1.1</v>
      </c>
      <c r="C344" s="24" t="s">
        <v>356</v>
      </c>
      <c r="D344" s="102">
        <v>38030</v>
      </c>
      <c r="E344" s="103" t="s">
        <v>1161</v>
      </c>
      <c r="F344" s="5" t="s">
        <v>348</v>
      </c>
      <c r="G344" s="5" t="s">
        <v>1161</v>
      </c>
      <c r="H344" s="104" t="s">
        <v>485</v>
      </c>
      <c r="I344" s="5" t="s">
        <v>1286</v>
      </c>
      <c r="J344" s="5" t="s">
        <v>607</v>
      </c>
      <c r="K344" s="106" t="s">
        <v>395</v>
      </c>
      <c r="L344" s="5" t="str">
        <f t="shared" si="11"/>
        <v>GOOD</v>
      </c>
      <c r="M344" s="5" t="s">
        <v>350</v>
      </c>
      <c r="N344" s="5" t="str">
        <f t="shared" si="12"/>
        <v>ANY</v>
      </c>
      <c r="O344" s="5" t="s">
        <v>362</v>
      </c>
      <c r="P344" t="s">
        <v>230</v>
      </c>
    </row>
    <row r="345" spans="1:16" ht="36">
      <c r="A345" s="24">
        <v>20220040200341</v>
      </c>
      <c r="B345" s="25">
        <v>1.1</v>
      </c>
      <c r="C345" s="24" t="s">
        <v>190</v>
      </c>
      <c r="D345" s="102">
        <v>38182</v>
      </c>
      <c r="E345" s="103" t="s">
        <v>1161</v>
      </c>
      <c r="F345" s="5" t="s">
        <v>349</v>
      </c>
      <c r="G345" s="5" t="s">
        <v>1161</v>
      </c>
      <c r="H345" s="104" t="s">
        <v>440</v>
      </c>
      <c r="I345" s="5" t="s">
        <v>1287</v>
      </c>
      <c r="J345" s="5" t="s">
        <v>607</v>
      </c>
      <c r="K345" s="106" t="s">
        <v>1540</v>
      </c>
      <c r="L345" s="5" t="str">
        <f t="shared" si="11"/>
        <v>GOOD</v>
      </c>
      <c r="M345" s="5" t="s">
        <v>350</v>
      </c>
      <c r="N345" s="5" t="str">
        <f t="shared" si="12"/>
        <v>ANY</v>
      </c>
      <c r="O345" s="5" t="s">
        <v>362</v>
      </c>
      <c r="P345" t="s">
        <v>395</v>
      </c>
    </row>
    <row r="346" spans="1:16" ht="24">
      <c r="A346" s="24">
        <v>20220040200342</v>
      </c>
      <c r="B346" s="25">
        <v>1.1</v>
      </c>
      <c r="C346" s="24" t="s">
        <v>52</v>
      </c>
      <c r="D346" s="102">
        <v>38036</v>
      </c>
      <c r="E346" s="103" t="s">
        <v>1161</v>
      </c>
      <c r="F346" s="5" t="s">
        <v>348</v>
      </c>
      <c r="G346" s="5" t="s">
        <v>1161</v>
      </c>
      <c r="H346" s="104" t="s">
        <v>1540</v>
      </c>
      <c r="I346" s="5" t="s">
        <v>1552</v>
      </c>
      <c r="J346" s="5" t="s">
        <v>607</v>
      </c>
      <c r="K346" s="106" t="s">
        <v>395</v>
      </c>
      <c r="L346" s="5" t="str">
        <f t="shared" si="11"/>
        <v>GOOD</v>
      </c>
      <c r="M346" s="5" t="s">
        <v>350</v>
      </c>
      <c r="N346" s="5" t="str">
        <f t="shared" si="12"/>
        <v>ANY</v>
      </c>
      <c r="O346" s="5" t="s">
        <v>362</v>
      </c>
      <c r="P346" t="s">
        <v>395</v>
      </c>
    </row>
    <row r="347" spans="1:16" ht="48">
      <c r="A347" s="24">
        <v>20220040200343</v>
      </c>
      <c r="B347" s="25">
        <v>1.1</v>
      </c>
      <c r="C347" s="24" t="s">
        <v>61</v>
      </c>
      <c r="D347" s="102">
        <v>38082</v>
      </c>
      <c r="E347" s="103" t="s">
        <v>1161</v>
      </c>
      <c r="F347" s="5" t="s">
        <v>348</v>
      </c>
      <c r="G347" s="5" t="s">
        <v>1161</v>
      </c>
      <c r="H347" s="104" t="s">
        <v>1540</v>
      </c>
      <c r="I347" s="5" t="s">
        <v>1288</v>
      </c>
      <c r="J347" s="5" t="s">
        <v>607</v>
      </c>
      <c r="K347" s="106" t="s">
        <v>395</v>
      </c>
      <c r="L347" s="5" t="str">
        <f t="shared" si="11"/>
        <v>GOOD</v>
      </c>
      <c r="M347" s="5" t="s">
        <v>350</v>
      </c>
      <c r="N347" s="5" t="str">
        <f t="shared" si="12"/>
        <v>ANY</v>
      </c>
      <c r="O347" s="5" t="s">
        <v>362</v>
      </c>
      <c r="P347" t="s">
        <v>231</v>
      </c>
    </row>
    <row r="348" spans="1:16" ht="60">
      <c r="A348" s="24">
        <v>20220040200344</v>
      </c>
      <c r="B348" s="25">
        <v>1.1</v>
      </c>
      <c r="C348" s="24" t="s">
        <v>194</v>
      </c>
      <c r="D348" s="102">
        <v>38064</v>
      </c>
      <c r="E348" s="103" t="s">
        <v>1161</v>
      </c>
      <c r="F348" s="5" t="s">
        <v>349</v>
      </c>
      <c r="G348" s="5" t="s">
        <v>1161</v>
      </c>
      <c r="H348" s="104" t="s">
        <v>1540</v>
      </c>
      <c r="I348" s="5" t="s">
        <v>1289</v>
      </c>
      <c r="J348" s="5" t="s">
        <v>607</v>
      </c>
      <c r="K348" s="106" t="s">
        <v>395</v>
      </c>
      <c r="L348" s="5" t="str">
        <f t="shared" si="11"/>
        <v>GOOD</v>
      </c>
      <c r="M348" s="5" t="s">
        <v>350</v>
      </c>
      <c r="N348" s="5" t="str">
        <f t="shared" si="12"/>
        <v>ANY</v>
      </c>
      <c r="O348" s="5" t="s">
        <v>362</v>
      </c>
      <c r="P348" t="s">
        <v>232</v>
      </c>
    </row>
    <row r="349" spans="1:16" ht="36">
      <c r="A349" s="24">
        <v>20220040200345</v>
      </c>
      <c r="B349" s="25">
        <v>1.1</v>
      </c>
      <c r="C349" s="24" t="s">
        <v>52</v>
      </c>
      <c r="D349" s="102">
        <v>38065</v>
      </c>
      <c r="E349" s="103" t="s">
        <v>1161</v>
      </c>
      <c r="F349" s="5" t="s">
        <v>349</v>
      </c>
      <c r="G349" s="5" t="s">
        <v>1161</v>
      </c>
      <c r="H349" s="104" t="s">
        <v>1540</v>
      </c>
      <c r="I349" s="5" t="s">
        <v>1198</v>
      </c>
      <c r="J349" s="5" t="s">
        <v>607</v>
      </c>
      <c r="K349" s="106" t="s">
        <v>395</v>
      </c>
      <c r="L349" s="5" t="str">
        <f t="shared" si="11"/>
        <v>GOOD</v>
      </c>
      <c r="M349" s="5" t="s">
        <v>350</v>
      </c>
      <c r="N349" s="5" t="str">
        <f t="shared" si="12"/>
        <v>ANY</v>
      </c>
      <c r="O349" s="5" t="s">
        <v>362</v>
      </c>
      <c r="P349" t="s">
        <v>233</v>
      </c>
    </row>
    <row r="350" spans="1:15" ht="24">
      <c r="A350" s="24">
        <v>20220040200346</v>
      </c>
      <c r="B350" s="25"/>
      <c r="C350" s="24" t="s">
        <v>66</v>
      </c>
      <c r="D350" s="102" t="s">
        <v>1540</v>
      </c>
      <c r="E350" s="103" t="s">
        <v>403</v>
      </c>
      <c r="F350" s="5" t="s">
        <v>350</v>
      </c>
      <c r="G350" s="5" t="s">
        <v>403</v>
      </c>
      <c r="H350" s="104" t="s">
        <v>1540</v>
      </c>
      <c r="I350" s="5" t="s">
        <v>1470</v>
      </c>
      <c r="J350" s="5" t="s">
        <v>1540</v>
      </c>
      <c r="K350" s="106" t="s">
        <v>1540</v>
      </c>
      <c r="L350" s="5">
        <f t="shared" si="11"/>
      </c>
      <c r="M350" s="5" t="s">
        <v>350</v>
      </c>
      <c r="N350" s="5">
        <f t="shared" si="12"/>
      </c>
      <c r="O350" s="5" t="s">
        <v>362</v>
      </c>
    </row>
    <row r="351" spans="1:16" ht="60">
      <c r="A351" s="24">
        <v>20220040200347</v>
      </c>
      <c r="B351" s="25">
        <v>1.1</v>
      </c>
      <c r="C351" s="24" t="s">
        <v>358</v>
      </c>
      <c r="D351" s="102">
        <v>38180</v>
      </c>
      <c r="E351" s="103" t="s">
        <v>1161</v>
      </c>
      <c r="F351" s="5" t="s">
        <v>349</v>
      </c>
      <c r="G351" s="5" t="s">
        <v>1161</v>
      </c>
      <c r="H351" s="104" t="s">
        <v>440</v>
      </c>
      <c r="I351" s="5" t="s">
        <v>1199</v>
      </c>
      <c r="J351" s="5" t="s">
        <v>607</v>
      </c>
      <c r="K351" s="106" t="s">
        <v>395</v>
      </c>
      <c r="L351" s="5" t="str">
        <f t="shared" si="11"/>
        <v>GOOD</v>
      </c>
      <c r="M351" s="5" t="s">
        <v>350</v>
      </c>
      <c r="N351" s="5" t="str">
        <f t="shared" si="12"/>
        <v>ANY</v>
      </c>
      <c r="O351" s="5" t="s">
        <v>362</v>
      </c>
      <c r="P351" t="s">
        <v>395</v>
      </c>
    </row>
    <row r="352" spans="1:15" ht="24">
      <c r="A352" s="24">
        <v>20220040200348</v>
      </c>
      <c r="B352" s="25"/>
      <c r="C352" s="24" t="s">
        <v>66</v>
      </c>
      <c r="D352" s="102" t="s">
        <v>1540</v>
      </c>
      <c r="E352" s="103" t="s">
        <v>403</v>
      </c>
      <c r="F352" s="5" t="s">
        <v>350</v>
      </c>
      <c r="G352" s="5" t="s">
        <v>403</v>
      </c>
      <c r="H352" s="104" t="s">
        <v>1540</v>
      </c>
      <c r="I352" s="5" t="s">
        <v>1470</v>
      </c>
      <c r="J352" s="5" t="s">
        <v>1540</v>
      </c>
      <c r="K352" s="106" t="s">
        <v>1540</v>
      </c>
      <c r="L352" s="5">
        <f t="shared" si="11"/>
      </c>
      <c r="M352" s="5" t="s">
        <v>350</v>
      </c>
      <c r="N352" s="5">
        <f t="shared" si="12"/>
      </c>
      <c r="O352" s="5" t="s">
        <v>362</v>
      </c>
    </row>
    <row r="353" spans="1:16" ht="24">
      <c r="A353" s="24">
        <v>20220040200349</v>
      </c>
      <c r="B353" s="25">
        <v>1.1</v>
      </c>
      <c r="C353" s="24" t="s">
        <v>194</v>
      </c>
      <c r="D353" s="102">
        <v>38026</v>
      </c>
      <c r="E353" s="103" t="s">
        <v>1161</v>
      </c>
      <c r="F353" s="5" t="s">
        <v>348</v>
      </c>
      <c r="G353" s="5" t="s">
        <v>1161</v>
      </c>
      <c r="H353" s="104" t="s">
        <v>485</v>
      </c>
      <c r="I353" s="5" t="s">
        <v>1200</v>
      </c>
      <c r="J353" s="5" t="s">
        <v>607</v>
      </c>
      <c r="K353" s="106" t="s">
        <v>395</v>
      </c>
      <c r="L353" s="5" t="str">
        <f t="shared" si="11"/>
        <v>GOOD</v>
      </c>
      <c r="M353" s="5" t="s">
        <v>350</v>
      </c>
      <c r="N353" s="5" t="str">
        <f t="shared" si="12"/>
        <v>ANY</v>
      </c>
      <c r="O353" s="5" t="s">
        <v>362</v>
      </c>
      <c r="P353" t="s">
        <v>234</v>
      </c>
    </row>
    <row r="354" spans="1:16" ht="36">
      <c r="A354" s="24">
        <v>20220040200350</v>
      </c>
      <c r="B354" s="25">
        <v>2.1</v>
      </c>
      <c r="C354" s="24" t="s">
        <v>61</v>
      </c>
      <c r="D354" s="102">
        <v>38065</v>
      </c>
      <c r="E354" s="103" t="s">
        <v>1161</v>
      </c>
      <c r="F354" s="5" t="s">
        <v>104</v>
      </c>
      <c r="G354" s="5" t="s">
        <v>1161</v>
      </c>
      <c r="H354" s="104" t="s">
        <v>440</v>
      </c>
      <c r="I354" s="5" t="s">
        <v>1201</v>
      </c>
      <c r="J354" s="5" t="s">
        <v>205</v>
      </c>
      <c r="K354" s="106" t="s">
        <v>327</v>
      </c>
      <c r="L354" s="5" t="str">
        <f t="shared" si="11"/>
        <v>PASS</v>
      </c>
      <c r="M354" s="5" t="s">
        <v>350</v>
      </c>
      <c r="N354" s="5" t="str">
        <f t="shared" si="12"/>
        <v>ANY</v>
      </c>
      <c r="O354" s="5" t="s">
        <v>362</v>
      </c>
      <c r="P354" t="s">
        <v>235</v>
      </c>
    </row>
    <row r="355" spans="1:16" ht="24">
      <c r="A355" s="24">
        <v>20220040200351</v>
      </c>
      <c r="B355" s="25">
        <v>1.1</v>
      </c>
      <c r="C355" s="24" t="s">
        <v>358</v>
      </c>
      <c r="D355" s="102">
        <v>38180</v>
      </c>
      <c r="E355" s="103" t="s">
        <v>1161</v>
      </c>
      <c r="F355" s="5" t="s">
        <v>349</v>
      </c>
      <c r="G355" s="5" t="s">
        <v>1161</v>
      </c>
      <c r="H355" s="104" t="s">
        <v>1540</v>
      </c>
      <c r="I355" s="5" t="s">
        <v>1202</v>
      </c>
      <c r="J355" s="5" t="s">
        <v>607</v>
      </c>
      <c r="K355" s="106" t="s">
        <v>1540</v>
      </c>
      <c r="L355" s="5" t="str">
        <f t="shared" si="11"/>
        <v>GOOD</v>
      </c>
      <c r="M355" s="5" t="s">
        <v>350</v>
      </c>
      <c r="N355" s="5" t="str">
        <f t="shared" si="12"/>
        <v>ANY</v>
      </c>
      <c r="O355" s="5" t="s">
        <v>362</v>
      </c>
      <c r="P355" t="s">
        <v>395</v>
      </c>
    </row>
    <row r="356" spans="1:16" ht="36">
      <c r="A356" s="24">
        <v>20220040200352</v>
      </c>
      <c r="B356" s="25">
        <v>1.1</v>
      </c>
      <c r="C356" s="24" t="s">
        <v>358</v>
      </c>
      <c r="D356" s="102">
        <v>38180</v>
      </c>
      <c r="E356" s="103" t="s">
        <v>1161</v>
      </c>
      <c r="F356" s="5" t="s">
        <v>349</v>
      </c>
      <c r="G356" s="5" t="s">
        <v>1161</v>
      </c>
      <c r="H356" s="104" t="s">
        <v>440</v>
      </c>
      <c r="I356" s="5" t="s">
        <v>1203</v>
      </c>
      <c r="J356" s="5" t="s">
        <v>607</v>
      </c>
      <c r="K356" s="106" t="s">
        <v>1540</v>
      </c>
      <c r="L356" s="5" t="str">
        <f t="shared" si="11"/>
        <v>GOOD</v>
      </c>
      <c r="M356" s="5" t="s">
        <v>350</v>
      </c>
      <c r="N356" s="5" t="str">
        <f t="shared" si="12"/>
        <v>ANY</v>
      </c>
      <c r="O356" s="5" t="s">
        <v>362</v>
      </c>
      <c r="P356" t="s">
        <v>395</v>
      </c>
    </row>
    <row r="357" spans="1:16" ht="24">
      <c r="A357" s="24">
        <v>20220040200353</v>
      </c>
      <c r="B357" s="25">
        <v>1.1</v>
      </c>
      <c r="C357" s="24" t="s">
        <v>194</v>
      </c>
      <c r="D357" s="102">
        <v>38027</v>
      </c>
      <c r="E357" s="103" t="s">
        <v>1161</v>
      </c>
      <c r="F357" s="5" t="s">
        <v>349</v>
      </c>
      <c r="G357" s="5" t="s">
        <v>1161</v>
      </c>
      <c r="H357" s="104" t="s">
        <v>1540</v>
      </c>
      <c r="I357" s="5" t="s">
        <v>1204</v>
      </c>
      <c r="J357" s="5" t="s">
        <v>607</v>
      </c>
      <c r="K357" s="106" t="s">
        <v>395</v>
      </c>
      <c r="L357" s="5" t="str">
        <f t="shared" si="11"/>
        <v>GOOD</v>
      </c>
      <c r="M357" s="5" t="s">
        <v>350</v>
      </c>
      <c r="N357" s="5" t="str">
        <f t="shared" si="12"/>
        <v>ANY</v>
      </c>
      <c r="O357" s="5" t="s">
        <v>362</v>
      </c>
      <c r="P357" t="s">
        <v>236</v>
      </c>
    </row>
    <row r="358" spans="1:16" ht="36">
      <c r="A358" s="24">
        <v>20220040200354</v>
      </c>
      <c r="B358" s="113">
        <v>1.1</v>
      </c>
      <c r="C358" s="24" t="s">
        <v>356</v>
      </c>
      <c r="D358" s="102">
        <v>38027</v>
      </c>
      <c r="E358" s="103" t="s">
        <v>1161</v>
      </c>
      <c r="F358" s="5" t="s">
        <v>105</v>
      </c>
      <c r="G358" s="5" t="s">
        <v>1161</v>
      </c>
      <c r="H358" s="104"/>
      <c r="I358" s="5" t="s">
        <v>1205</v>
      </c>
      <c r="J358" s="5" t="s">
        <v>607</v>
      </c>
      <c r="K358" s="106" t="s">
        <v>395</v>
      </c>
      <c r="L358" s="5" t="str">
        <f t="shared" si="11"/>
        <v>GOOD</v>
      </c>
      <c r="M358" s="5" t="s">
        <v>350</v>
      </c>
      <c r="N358" s="5" t="str">
        <f t="shared" si="12"/>
        <v>ANY</v>
      </c>
      <c r="O358" s="5" t="s">
        <v>362</v>
      </c>
      <c r="P358" t="s">
        <v>395</v>
      </c>
    </row>
    <row r="359" spans="1:16" ht="24">
      <c r="A359" s="24">
        <v>20220040200355</v>
      </c>
      <c r="B359" s="25">
        <v>1.2</v>
      </c>
      <c r="C359" s="24" t="s">
        <v>194</v>
      </c>
      <c r="D359" s="102">
        <v>38028</v>
      </c>
      <c r="E359" s="103" t="s">
        <v>1161</v>
      </c>
      <c r="F359" s="5" t="s">
        <v>106</v>
      </c>
      <c r="G359" s="5" t="s">
        <v>1161</v>
      </c>
      <c r="H359" s="104" t="s">
        <v>1540</v>
      </c>
      <c r="I359" s="5" t="s">
        <v>1206</v>
      </c>
      <c r="J359" s="5" t="s">
        <v>607</v>
      </c>
      <c r="K359" s="106" t="s">
        <v>395</v>
      </c>
      <c r="L359" s="5" t="str">
        <f t="shared" si="11"/>
        <v>GOOD</v>
      </c>
      <c r="M359" s="5" t="s">
        <v>350</v>
      </c>
      <c r="N359" s="5" t="str">
        <f t="shared" si="12"/>
        <v>B5B6</v>
      </c>
      <c r="O359" s="5" t="s">
        <v>360</v>
      </c>
      <c r="P359" t="s">
        <v>395</v>
      </c>
    </row>
    <row r="360" spans="1:16" ht="36">
      <c r="A360" s="24">
        <v>20220040200356</v>
      </c>
      <c r="B360" s="25">
        <v>1.2</v>
      </c>
      <c r="C360" s="24" t="s">
        <v>52</v>
      </c>
      <c r="D360" s="102">
        <v>38042</v>
      </c>
      <c r="E360" s="103" t="s">
        <v>1161</v>
      </c>
      <c r="F360" s="5" t="s">
        <v>365</v>
      </c>
      <c r="G360" s="5" t="s">
        <v>1161</v>
      </c>
      <c r="H360" s="104" t="s">
        <v>1540</v>
      </c>
      <c r="I360" s="5" t="s">
        <v>1207</v>
      </c>
      <c r="J360" s="5" t="s">
        <v>607</v>
      </c>
      <c r="K360" s="106" t="s">
        <v>395</v>
      </c>
      <c r="L360" s="5" t="str">
        <f t="shared" si="11"/>
        <v>GOOD</v>
      </c>
      <c r="M360" s="5" t="s">
        <v>350</v>
      </c>
      <c r="N360" s="5" t="str">
        <f t="shared" si="12"/>
        <v>B5B6</v>
      </c>
      <c r="O360" s="5" t="s">
        <v>360</v>
      </c>
      <c r="P360" t="s">
        <v>237</v>
      </c>
    </row>
    <row r="361" spans="1:16" ht="24">
      <c r="A361" s="24">
        <v>20220040200357</v>
      </c>
      <c r="B361" s="25">
        <v>1.1</v>
      </c>
      <c r="C361" s="24" t="s">
        <v>33</v>
      </c>
      <c r="D361" s="102">
        <v>38023</v>
      </c>
      <c r="E361" s="103" t="s">
        <v>1161</v>
      </c>
      <c r="F361" s="5" t="s">
        <v>348</v>
      </c>
      <c r="G361" s="5" t="s">
        <v>1161</v>
      </c>
      <c r="H361" s="104" t="s">
        <v>485</v>
      </c>
      <c r="I361" s="5" t="s">
        <v>1208</v>
      </c>
      <c r="J361" s="5" t="s">
        <v>607</v>
      </c>
      <c r="K361" s="106" t="s">
        <v>395</v>
      </c>
      <c r="L361" s="5" t="str">
        <f t="shared" si="11"/>
        <v>GOOD</v>
      </c>
      <c r="M361" s="5" t="s">
        <v>350</v>
      </c>
      <c r="N361" s="5" t="str">
        <f t="shared" si="12"/>
        <v>ANY</v>
      </c>
      <c r="O361" s="5" t="s">
        <v>362</v>
      </c>
      <c r="P361" t="s">
        <v>238</v>
      </c>
    </row>
    <row r="362" spans="1:16" ht="48">
      <c r="A362" s="24">
        <v>20220040200358</v>
      </c>
      <c r="B362" s="25">
        <v>1.2</v>
      </c>
      <c r="C362" s="24" t="s">
        <v>52</v>
      </c>
      <c r="D362" s="102">
        <v>38072</v>
      </c>
      <c r="E362" s="103" t="s">
        <v>1161</v>
      </c>
      <c r="F362" s="5" t="s">
        <v>107</v>
      </c>
      <c r="G362" s="5" t="s">
        <v>1161</v>
      </c>
      <c r="H362" s="104" t="s">
        <v>1540</v>
      </c>
      <c r="I362" s="5" t="s">
        <v>1209</v>
      </c>
      <c r="J362" s="5" t="s">
        <v>607</v>
      </c>
      <c r="K362" s="106" t="s">
        <v>395</v>
      </c>
      <c r="L362" s="5" t="str">
        <f t="shared" si="11"/>
        <v>GOOD</v>
      </c>
      <c r="M362" s="5" t="s">
        <v>350</v>
      </c>
      <c r="N362" s="5" t="str">
        <f t="shared" si="12"/>
        <v>B5B6</v>
      </c>
      <c r="O362" s="5" t="s">
        <v>360</v>
      </c>
      <c r="P362" t="s">
        <v>239</v>
      </c>
    </row>
    <row r="363" spans="1:15" ht="24">
      <c r="A363" s="24">
        <v>20220040200359</v>
      </c>
      <c r="B363" s="25">
        <v>4.2</v>
      </c>
      <c r="C363" s="24" t="s">
        <v>352</v>
      </c>
      <c r="D363" s="102" t="s">
        <v>1540</v>
      </c>
      <c r="E363" s="103" t="s">
        <v>1166</v>
      </c>
      <c r="F363" s="5" t="s">
        <v>108</v>
      </c>
      <c r="G363" s="5" t="s">
        <v>403</v>
      </c>
      <c r="H363" s="104" t="s">
        <v>1540</v>
      </c>
      <c r="I363" s="5" t="s">
        <v>1470</v>
      </c>
      <c r="J363" s="5" t="s">
        <v>1540</v>
      </c>
      <c r="K363" s="106" t="s">
        <v>395</v>
      </c>
      <c r="L363" s="5" t="str">
        <f t="shared" si="11"/>
        <v>FAIL</v>
      </c>
      <c r="M363" s="5" t="s">
        <v>302</v>
      </c>
      <c r="N363" s="5">
        <f t="shared" si="12"/>
      </c>
      <c r="O363" s="5" t="s">
        <v>362</v>
      </c>
    </row>
    <row r="364" spans="1:16" ht="22.5">
      <c r="A364" s="24">
        <v>20220040200360</v>
      </c>
      <c r="B364" s="113">
        <v>3.65</v>
      </c>
      <c r="C364" s="24" t="s">
        <v>319</v>
      </c>
      <c r="D364" s="102">
        <v>38063</v>
      </c>
      <c r="E364" s="103" t="s">
        <v>1161</v>
      </c>
      <c r="F364" s="5" t="s">
        <v>349</v>
      </c>
      <c r="G364" s="5" t="s">
        <v>1165</v>
      </c>
      <c r="H364" s="104" t="s">
        <v>1540</v>
      </c>
      <c r="I364" s="124" t="s">
        <v>1210</v>
      </c>
      <c r="J364" s="5" t="s">
        <v>607</v>
      </c>
      <c r="K364" s="106" t="s">
        <v>395</v>
      </c>
      <c r="L364" s="5" t="str">
        <f t="shared" si="11"/>
        <v>SPARE</v>
      </c>
      <c r="M364" s="5" t="s">
        <v>306</v>
      </c>
      <c r="N364" s="5" t="str">
        <f t="shared" si="12"/>
        <v>B6</v>
      </c>
      <c r="O364" s="5" t="s">
        <v>109</v>
      </c>
      <c r="P364" t="s">
        <v>136</v>
      </c>
    </row>
    <row r="365" spans="1:16" ht="48">
      <c r="A365" s="24">
        <v>20220040200361</v>
      </c>
      <c r="B365" s="25">
        <v>1.1</v>
      </c>
      <c r="C365" s="24" t="s">
        <v>52</v>
      </c>
      <c r="D365" s="102">
        <v>38028</v>
      </c>
      <c r="E365" s="103" t="s">
        <v>1161</v>
      </c>
      <c r="F365" s="5" t="s">
        <v>348</v>
      </c>
      <c r="G365" s="5" t="s">
        <v>1161</v>
      </c>
      <c r="H365" s="104" t="s">
        <v>1540</v>
      </c>
      <c r="I365" s="5" t="s">
        <v>1211</v>
      </c>
      <c r="J365" s="5" t="s">
        <v>607</v>
      </c>
      <c r="K365" s="106" t="s">
        <v>395</v>
      </c>
      <c r="L365" s="5" t="str">
        <f t="shared" si="11"/>
        <v>GOOD</v>
      </c>
      <c r="M365" s="5" t="s">
        <v>350</v>
      </c>
      <c r="N365" s="5" t="str">
        <f t="shared" si="12"/>
        <v>ANY</v>
      </c>
      <c r="O365" s="5" t="s">
        <v>362</v>
      </c>
      <c r="P365" t="s">
        <v>335</v>
      </c>
    </row>
    <row r="366" spans="1:16" ht="48">
      <c r="A366" s="24">
        <v>20220040200362</v>
      </c>
      <c r="B366" s="25">
        <v>1.1</v>
      </c>
      <c r="C366" s="24" t="s">
        <v>194</v>
      </c>
      <c r="D366" s="102">
        <v>38042</v>
      </c>
      <c r="E366" s="103" t="s">
        <v>1161</v>
      </c>
      <c r="F366" s="5" t="s">
        <v>348</v>
      </c>
      <c r="G366" s="5" t="s">
        <v>1161</v>
      </c>
      <c r="H366" s="104" t="s">
        <v>1540</v>
      </c>
      <c r="I366" s="5" t="s">
        <v>1212</v>
      </c>
      <c r="J366" s="5" t="s">
        <v>607</v>
      </c>
      <c r="K366" s="106" t="s">
        <v>395</v>
      </c>
      <c r="L366" s="5" t="str">
        <f t="shared" si="11"/>
        <v>GOOD</v>
      </c>
      <c r="M366" s="5" t="s">
        <v>350</v>
      </c>
      <c r="N366" s="5" t="str">
        <f t="shared" si="12"/>
        <v>ANY</v>
      </c>
      <c r="O366" s="5" t="s">
        <v>362</v>
      </c>
      <c r="P366" t="s">
        <v>607</v>
      </c>
    </row>
    <row r="367" spans="1:16" ht="33.75">
      <c r="A367" s="24">
        <v>20220040200363</v>
      </c>
      <c r="B367" s="25">
        <v>1.1</v>
      </c>
      <c r="C367" s="24" t="s">
        <v>194</v>
      </c>
      <c r="D367" s="102">
        <v>38037</v>
      </c>
      <c r="E367" s="103" t="s">
        <v>1161</v>
      </c>
      <c r="F367" s="5" t="s">
        <v>348</v>
      </c>
      <c r="G367" s="5" t="s">
        <v>1161</v>
      </c>
      <c r="H367" s="104" t="s">
        <v>1540</v>
      </c>
      <c r="I367" s="5" t="s">
        <v>1552</v>
      </c>
      <c r="J367" s="5" t="s">
        <v>354</v>
      </c>
      <c r="K367" s="106" t="s">
        <v>240</v>
      </c>
      <c r="L367" s="5" t="str">
        <f t="shared" si="11"/>
        <v>GOOD</v>
      </c>
      <c r="M367" s="5" t="s">
        <v>350</v>
      </c>
      <c r="N367" s="5" t="str">
        <f t="shared" si="12"/>
        <v>ANY</v>
      </c>
      <c r="O367" s="5" t="s">
        <v>362</v>
      </c>
      <c r="P367" t="s">
        <v>241</v>
      </c>
    </row>
    <row r="368" spans="1:16" ht="36">
      <c r="A368" s="24">
        <v>20220040200364</v>
      </c>
      <c r="B368" s="25">
        <v>1.2</v>
      </c>
      <c r="C368" s="24" t="s">
        <v>190</v>
      </c>
      <c r="D368" s="102">
        <v>38182</v>
      </c>
      <c r="E368" s="103" t="s">
        <v>1161</v>
      </c>
      <c r="F368" s="5" t="s">
        <v>110</v>
      </c>
      <c r="G368" s="5" t="s">
        <v>1161</v>
      </c>
      <c r="H368" s="104" t="s">
        <v>440</v>
      </c>
      <c r="I368" s="5" t="s">
        <v>1213</v>
      </c>
      <c r="J368" s="5" t="s">
        <v>607</v>
      </c>
      <c r="K368" s="106" t="s">
        <v>395</v>
      </c>
      <c r="L368" s="5" t="str">
        <f t="shared" si="11"/>
        <v>GOOD</v>
      </c>
      <c r="M368" s="5" t="s">
        <v>350</v>
      </c>
      <c r="N368" s="5" t="str">
        <f t="shared" si="12"/>
        <v>B5B6</v>
      </c>
      <c r="O368" s="5" t="s">
        <v>360</v>
      </c>
      <c r="P368" t="s">
        <v>395</v>
      </c>
    </row>
    <row r="369" spans="1:16" ht="144">
      <c r="A369" s="24">
        <v>20220040200365</v>
      </c>
      <c r="B369" s="25">
        <v>1.1</v>
      </c>
      <c r="C369" s="24" t="s">
        <v>186</v>
      </c>
      <c r="D369" s="102">
        <v>38023</v>
      </c>
      <c r="E369" s="103" t="s">
        <v>1161</v>
      </c>
      <c r="F369" s="5" t="s">
        <v>348</v>
      </c>
      <c r="G369" s="5" t="s">
        <v>1161</v>
      </c>
      <c r="H369" s="104" t="s">
        <v>485</v>
      </c>
      <c r="I369" s="5" t="s">
        <v>1214</v>
      </c>
      <c r="J369" s="5" t="s">
        <v>205</v>
      </c>
      <c r="K369" t="s">
        <v>399</v>
      </c>
      <c r="L369" s="5" t="str">
        <f t="shared" si="11"/>
        <v>GOOD</v>
      </c>
      <c r="M369" s="5" t="s">
        <v>350</v>
      </c>
      <c r="N369" s="5" t="str">
        <f t="shared" si="12"/>
        <v>ANY</v>
      </c>
      <c r="O369" s="5" t="s">
        <v>362</v>
      </c>
      <c r="P369" t="s">
        <v>610</v>
      </c>
    </row>
    <row r="370" spans="1:16" ht="36">
      <c r="A370" s="24">
        <v>20220040200366</v>
      </c>
      <c r="B370" s="25">
        <v>1.1</v>
      </c>
      <c r="C370" s="24" t="s">
        <v>61</v>
      </c>
      <c r="D370" s="102">
        <v>38035</v>
      </c>
      <c r="E370" s="103" t="s">
        <v>1161</v>
      </c>
      <c r="F370" s="5" t="s">
        <v>348</v>
      </c>
      <c r="G370" s="5" t="s">
        <v>1161</v>
      </c>
      <c r="H370" s="104" t="s">
        <v>1540</v>
      </c>
      <c r="I370" s="5" t="s">
        <v>1215</v>
      </c>
      <c r="J370" s="5" t="s">
        <v>607</v>
      </c>
      <c r="K370" s="106" t="s">
        <v>395</v>
      </c>
      <c r="L370" s="5" t="str">
        <f t="shared" si="11"/>
        <v>GOOD</v>
      </c>
      <c r="M370" s="5" t="s">
        <v>350</v>
      </c>
      <c r="N370" s="5" t="str">
        <f t="shared" si="12"/>
        <v>ANY</v>
      </c>
      <c r="O370" s="5" t="s">
        <v>362</v>
      </c>
      <c r="P370" t="s">
        <v>222</v>
      </c>
    </row>
    <row r="371" spans="1:16" ht="84">
      <c r="A371" s="24">
        <v>20220040200367</v>
      </c>
      <c r="B371" s="25">
        <v>1.1</v>
      </c>
      <c r="C371" s="24" t="s">
        <v>190</v>
      </c>
      <c r="D371" s="102">
        <v>38174</v>
      </c>
      <c r="E371" s="103" t="s">
        <v>1161</v>
      </c>
      <c r="F371" s="5" t="s">
        <v>348</v>
      </c>
      <c r="G371" s="5" t="s">
        <v>1161</v>
      </c>
      <c r="H371" s="104" t="s">
        <v>440</v>
      </c>
      <c r="I371" s="5" t="s">
        <v>1216</v>
      </c>
      <c r="J371" s="5" t="s">
        <v>205</v>
      </c>
      <c r="K371" s="106" t="s">
        <v>395</v>
      </c>
      <c r="L371" s="5" t="str">
        <f t="shared" si="11"/>
        <v>GOOD</v>
      </c>
      <c r="M371" s="5" t="s">
        <v>350</v>
      </c>
      <c r="N371" s="5" t="str">
        <f t="shared" si="12"/>
        <v>ANY</v>
      </c>
      <c r="O371" s="5" t="s">
        <v>362</v>
      </c>
      <c r="P371" t="s">
        <v>395</v>
      </c>
    </row>
    <row r="372" spans="1:16" ht="24">
      <c r="A372" s="24">
        <v>20220040200368</v>
      </c>
      <c r="B372" s="25">
        <v>1.2</v>
      </c>
      <c r="C372" s="24" t="s">
        <v>358</v>
      </c>
      <c r="D372" s="102">
        <v>38174</v>
      </c>
      <c r="E372" s="103" t="s">
        <v>1161</v>
      </c>
      <c r="F372" s="5" t="s">
        <v>111</v>
      </c>
      <c r="G372" s="5" t="s">
        <v>1161</v>
      </c>
      <c r="H372" s="104" t="s">
        <v>1540</v>
      </c>
      <c r="I372" s="5" t="s">
        <v>1217</v>
      </c>
      <c r="J372" s="5" t="s">
        <v>205</v>
      </c>
      <c r="K372" s="106" t="s">
        <v>242</v>
      </c>
      <c r="L372" s="5" t="str">
        <f t="shared" si="11"/>
        <v>GOOD</v>
      </c>
      <c r="M372" s="5" t="s">
        <v>350</v>
      </c>
      <c r="N372" s="5" t="str">
        <f t="shared" si="12"/>
        <v>B5B6</v>
      </c>
      <c r="O372" s="5" t="s">
        <v>360</v>
      </c>
      <c r="P372" t="s">
        <v>395</v>
      </c>
    </row>
    <row r="373" spans="1:16" ht="60">
      <c r="A373" s="24">
        <v>20220040200369</v>
      </c>
      <c r="B373" s="25">
        <v>1.2</v>
      </c>
      <c r="C373" s="24" t="s">
        <v>190</v>
      </c>
      <c r="D373" s="102">
        <v>38180</v>
      </c>
      <c r="E373" s="103" t="s">
        <v>1161</v>
      </c>
      <c r="F373" s="5" t="s">
        <v>112</v>
      </c>
      <c r="G373" s="5" t="s">
        <v>1161</v>
      </c>
      <c r="H373" s="104" t="s">
        <v>1540</v>
      </c>
      <c r="I373" s="5" t="s">
        <v>1319</v>
      </c>
      <c r="J373" s="5" t="s">
        <v>354</v>
      </c>
      <c r="K373" s="106" t="s">
        <v>243</v>
      </c>
      <c r="L373" s="5" t="str">
        <f t="shared" si="11"/>
        <v>GOOD</v>
      </c>
      <c r="M373" s="5" t="s">
        <v>350</v>
      </c>
      <c r="N373" s="5" t="str">
        <f t="shared" si="12"/>
        <v>B5B6</v>
      </c>
      <c r="O373" s="5" t="s">
        <v>355</v>
      </c>
      <c r="P373" t="s">
        <v>395</v>
      </c>
    </row>
    <row r="374" spans="1:16" ht="132">
      <c r="A374" s="24">
        <v>20220040200370</v>
      </c>
      <c r="B374" s="25">
        <v>1.1</v>
      </c>
      <c r="C374" s="24" t="s">
        <v>358</v>
      </c>
      <c r="D374" s="102">
        <v>38175</v>
      </c>
      <c r="E374" s="103" t="s">
        <v>1161</v>
      </c>
      <c r="F374" s="5" t="s">
        <v>349</v>
      </c>
      <c r="G374" s="5" t="s">
        <v>1161</v>
      </c>
      <c r="H374" s="104" t="s">
        <v>1540</v>
      </c>
      <c r="I374" s="5" t="s">
        <v>1320</v>
      </c>
      <c r="J374" s="5" t="s">
        <v>607</v>
      </c>
      <c r="K374" s="106" t="s">
        <v>395</v>
      </c>
      <c r="L374" s="5" t="str">
        <f t="shared" si="11"/>
        <v>GOOD</v>
      </c>
      <c r="M374" s="5" t="s">
        <v>350</v>
      </c>
      <c r="N374" s="5" t="str">
        <f t="shared" si="12"/>
        <v>ANY</v>
      </c>
      <c r="O374" s="5" t="s">
        <v>362</v>
      </c>
      <c r="P374" t="s">
        <v>395</v>
      </c>
    </row>
    <row r="375" spans="1:16" ht="24">
      <c r="A375" s="24">
        <v>20220040200371</v>
      </c>
      <c r="B375" s="111">
        <v>1.2</v>
      </c>
      <c r="C375" s="24" t="s">
        <v>186</v>
      </c>
      <c r="D375" s="102">
        <v>38047</v>
      </c>
      <c r="E375" s="103" t="s">
        <v>1161</v>
      </c>
      <c r="F375" s="5" t="s">
        <v>113</v>
      </c>
      <c r="G375" s="5" t="s">
        <v>1161</v>
      </c>
      <c r="H375" s="104" t="s">
        <v>1540</v>
      </c>
      <c r="I375" s="5" t="s">
        <v>1552</v>
      </c>
      <c r="J375" s="5" t="s">
        <v>607</v>
      </c>
      <c r="K375" s="106" t="s">
        <v>395</v>
      </c>
      <c r="L375" s="5" t="str">
        <f t="shared" si="11"/>
        <v>GOOD</v>
      </c>
      <c r="M375" s="5" t="s">
        <v>350</v>
      </c>
      <c r="N375" s="5" t="str">
        <f t="shared" si="12"/>
        <v>B5B6</v>
      </c>
      <c r="O375" s="5" t="s">
        <v>360</v>
      </c>
      <c r="P375" t="s">
        <v>395</v>
      </c>
    </row>
    <row r="376" spans="1:16" ht="60">
      <c r="A376" s="24">
        <v>20220040200372</v>
      </c>
      <c r="B376" s="113">
        <v>3.45</v>
      </c>
      <c r="C376" s="24" t="s">
        <v>194</v>
      </c>
      <c r="D376" s="102">
        <v>38072</v>
      </c>
      <c r="E376" s="103" t="s">
        <v>1161</v>
      </c>
      <c r="F376" s="5" t="s">
        <v>348</v>
      </c>
      <c r="G376" s="5" t="s">
        <v>1164</v>
      </c>
      <c r="H376" s="104" t="s">
        <v>1540</v>
      </c>
      <c r="I376" s="5" t="s">
        <v>1321</v>
      </c>
      <c r="J376" s="5" t="s">
        <v>607</v>
      </c>
      <c r="K376" s="106" t="s">
        <v>395</v>
      </c>
      <c r="L376" s="5" t="str">
        <f t="shared" si="11"/>
        <v>PASS2</v>
      </c>
      <c r="M376" s="5" t="s">
        <v>350</v>
      </c>
      <c r="N376" s="5" t="str">
        <f t="shared" si="12"/>
        <v>B6</v>
      </c>
      <c r="O376" s="5" t="s">
        <v>0</v>
      </c>
      <c r="P376" t="s">
        <v>607</v>
      </c>
    </row>
    <row r="377" spans="1:16" ht="60">
      <c r="A377" s="24">
        <v>20220040200373</v>
      </c>
      <c r="B377" s="25">
        <v>1.1</v>
      </c>
      <c r="C377" s="24" t="s">
        <v>194</v>
      </c>
      <c r="D377" s="102">
        <v>38042</v>
      </c>
      <c r="E377" s="103" t="s">
        <v>1161</v>
      </c>
      <c r="F377" s="5" t="s">
        <v>349</v>
      </c>
      <c r="G377" s="5" t="s">
        <v>1161</v>
      </c>
      <c r="H377" s="104" t="s">
        <v>1540</v>
      </c>
      <c r="I377" s="5" t="s">
        <v>1322</v>
      </c>
      <c r="J377" s="5" t="s">
        <v>607</v>
      </c>
      <c r="K377" s="106" t="s">
        <v>395</v>
      </c>
      <c r="L377" s="5" t="str">
        <f t="shared" si="11"/>
        <v>GOOD</v>
      </c>
      <c r="M377" s="5" t="s">
        <v>350</v>
      </c>
      <c r="N377" s="5" t="str">
        <f t="shared" si="12"/>
        <v>ANY</v>
      </c>
      <c r="O377" s="5" t="s">
        <v>362</v>
      </c>
      <c r="P377" t="s">
        <v>607</v>
      </c>
    </row>
    <row r="378" spans="1:16" ht="24">
      <c r="A378" s="24">
        <v>20220040200374</v>
      </c>
      <c r="B378" s="25">
        <v>1.2</v>
      </c>
      <c r="C378" s="24" t="s">
        <v>213</v>
      </c>
      <c r="D378" s="102">
        <v>38049</v>
      </c>
      <c r="E378" s="103" t="s">
        <v>1161</v>
      </c>
      <c r="F378" s="5" t="s">
        <v>1</v>
      </c>
      <c r="G378" s="5" t="s">
        <v>1161</v>
      </c>
      <c r="H378" s="104" t="s">
        <v>440</v>
      </c>
      <c r="I378" s="5" t="s">
        <v>1323</v>
      </c>
      <c r="J378" s="5" t="s">
        <v>607</v>
      </c>
      <c r="K378" s="106" t="s">
        <v>395</v>
      </c>
      <c r="L378" s="5" t="str">
        <f t="shared" si="11"/>
        <v>GOOD</v>
      </c>
      <c r="M378" s="5" t="s">
        <v>350</v>
      </c>
      <c r="N378" s="5" t="str">
        <f t="shared" si="12"/>
        <v>B5B6</v>
      </c>
      <c r="O378" s="5" t="s">
        <v>355</v>
      </c>
      <c r="P378" t="s">
        <v>1531</v>
      </c>
    </row>
    <row r="379" spans="1:16" ht="36">
      <c r="A379" s="24">
        <v>20220040200375</v>
      </c>
      <c r="B379" s="25">
        <v>1.1</v>
      </c>
      <c r="C379" s="24" t="s">
        <v>194</v>
      </c>
      <c r="D379" s="102">
        <v>38020</v>
      </c>
      <c r="E379" s="103" t="s">
        <v>1161</v>
      </c>
      <c r="F379" s="5" t="s">
        <v>348</v>
      </c>
      <c r="G379" s="5" t="s">
        <v>1161</v>
      </c>
      <c r="H379" s="104" t="s">
        <v>197</v>
      </c>
      <c r="I379" s="5" t="s">
        <v>1324</v>
      </c>
      <c r="J379" s="5" t="s">
        <v>607</v>
      </c>
      <c r="K379" s="106" t="s">
        <v>395</v>
      </c>
      <c r="L379" s="5" t="str">
        <f t="shared" si="11"/>
        <v>GOOD</v>
      </c>
      <c r="M379" s="5" t="s">
        <v>350</v>
      </c>
      <c r="N379" s="5" t="str">
        <f t="shared" si="12"/>
        <v>ANY</v>
      </c>
      <c r="O379" s="5" t="s">
        <v>362</v>
      </c>
      <c r="P379" t="s">
        <v>244</v>
      </c>
    </row>
    <row r="380" spans="1:16" ht="36">
      <c r="A380" s="24">
        <v>20220040200376</v>
      </c>
      <c r="B380" s="25">
        <v>1.2</v>
      </c>
      <c r="C380" s="24" t="s">
        <v>182</v>
      </c>
      <c r="D380" s="102">
        <v>38047</v>
      </c>
      <c r="E380" s="103" t="s">
        <v>1161</v>
      </c>
      <c r="F380" s="5" t="s">
        <v>2</v>
      </c>
      <c r="G380" s="5" t="s">
        <v>1161</v>
      </c>
      <c r="H380" s="104" t="s">
        <v>440</v>
      </c>
      <c r="I380" s="5" t="s">
        <v>1325</v>
      </c>
      <c r="J380" s="5" t="s">
        <v>205</v>
      </c>
      <c r="K380" s="108" t="s">
        <v>245</v>
      </c>
      <c r="L380" s="5" t="str">
        <f t="shared" si="11"/>
        <v>GOOD</v>
      </c>
      <c r="M380" s="5" t="s">
        <v>350</v>
      </c>
      <c r="N380" s="5" t="str">
        <f t="shared" si="12"/>
        <v>B5B6</v>
      </c>
      <c r="O380" s="5" t="s">
        <v>360</v>
      </c>
      <c r="P380" t="s">
        <v>1531</v>
      </c>
    </row>
    <row r="381" spans="1:16" ht="24">
      <c r="A381" s="24">
        <v>20220040200377</v>
      </c>
      <c r="B381" s="25">
        <v>1.1</v>
      </c>
      <c r="C381" s="24" t="s">
        <v>183</v>
      </c>
      <c r="D381" s="102">
        <v>38021</v>
      </c>
      <c r="E381" s="103" t="s">
        <v>1161</v>
      </c>
      <c r="F381" s="5" t="s">
        <v>348</v>
      </c>
      <c r="G381" s="5" t="s">
        <v>1161</v>
      </c>
      <c r="H381" s="104" t="s">
        <v>197</v>
      </c>
      <c r="I381" s="5" t="s">
        <v>1326</v>
      </c>
      <c r="J381" s="5" t="s">
        <v>607</v>
      </c>
      <c r="K381" s="106" t="s">
        <v>395</v>
      </c>
      <c r="L381" s="5" t="str">
        <f t="shared" si="11"/>
        <v>GOOD</v>
      </c>
      <c r="M381" s="5" t="s">
        <v>350</v>
      </c>
      <c r="N381" s="5" t="str">
        <f t="shared" si="12"/>
        <v>ANY</v>
      </c>
      <c r="O381" s="5" t="s">
        <v>362</v>
      </c>
      <c r="P381" t="s">
        <v>246</v>
      </c>
    </row>
    <row r="382" spans="1:16" ht="48">
      <c r="A382" s="24">
        <v>20220040200378</v>
      </c>
      <c r="B382" s="25">
        <v>1.1</v>
      </c>
      <c r="C382" s="24" t="s">
        <v>183</v>
      </c>
      <c r="D382" s="102">
        <v>38034</v>
      </c>
      <c r="E382" s="103" t="s">
        <v>1161</v>
      </c>
      <c r="F382" s="5" t="s">
        <v>3</v>
      </c>
      <c r="G382" s="5" t="s">
        <v>1161</v>
      </c>
      <c r="H382" s="104" t="s">
        <v>440</v>
      </c>
      <c r="I382" s="5" t="s">
        <v>1327</v>
      </c>
      <c r="J382" s="5" t="s">
        <v>607</v>
      </c>
      <c r="K382" s="106" t="s">
        <v>395</v>
      </c>
      <c r="L382" s="5" t="str">
        <f t="shared" si="11"/>
        <v>GOOD</v>
      </c>
      <c r="M382" s="5" t="s">
        <v>350</v>
      </c>
      <c r="N382" s="5" t="str">
        <f t="shared" si="12"/>
        <v>ANY</v>
      </c>
      <c r="O382" s="5" t="s">
        <v>362</v>
      </c>
      <c r="P382" t="s">
        <v>1525</v>
      </c>
    </row>
    <row r="383" spans="1:16" ht="72">
      <c r="A383" s="24">
        <v>20220040200379</v>
      </c>
      <c r="B383" s="113">
        <v>3.45</v>
      </c>
      <c r="C383" s="24" t="s">
        <v>183</v>
      </c>
      <c r="D383" s="102">
        <v>38021</v>
      </c>
      <c r="E383" s="103" t="s">
        <v>1161</v>
      </c>
      <c r="F383" s="5" t="s">
        <v>348</v>
      </c>
      <c r="G383" s="5" t="s">
        <v>1164</v>
      </c>
      <c r="H383" s="104" t="s">
        <v>197</v>
      </c>
      <c r="I383" s="5" t="s">
        <v>1328</v>
      </c>
      <c r="J383" s="5" t="s">
        <v>607</v>
      </c>
      <c r="K383" s="106" t="s">
        <v>395</v>
      </c>
      <c r="L383" s="5" t="str">
        <f t="shared" si="11"/>
        <v>PASS2</v>
      </c>
      <c r="M383" s="5" t="s">
        <v>350</v>
      </c>
      <c r="N383" s="5" t="str">
        <f t="shared" si="12"/>
        <v>B6</v>
      </c>
      <c r="O383" s="5" t="s">
        <v>0</v>
      </c>
      <c r="P383" t="s">
        <v>247</v>
      </c>
    </row>
    <row r="384" spans="1:16" ht="48">
      <c r="A384" s="24">
        <v>20220040200380</v>
      </c>
      <c r="B384" s="25">
        <v>1.1</v>
      </c>
      <c r="C384" s="24" t="s">
        <v>52</v>
      </c>
      <c r="D384" s="102">
        <v>38042</v>
      </c>
      <c r="E384" s="103" t="s">
        <v>1161</v>
      </c>
      <c r="F384" s="5" t="s">
        <v>348</v>
      </c>
      <c r="G384" s="5" t="s">
        <v>1161</v>
      </c>
      <c r="H384" s="104"/>
      <c r="I384" s="5" t="s">
        <v>1329</v>
      </c>
      <c r="J384" s="5" t="s">
        <v>607</v>
      </c>
      <c r="K384" s="106" t="s">
        <v>395</v>
      </c>
      <c r="L384" s="5" t="str">
        <f t="shared" si="11"/>
        <v>GOOD</v>
      </c>
      <c r="M384" s="5" t="s">
        <v>350</v>
      </c>
      <c r="N384" s="5" t="str">
        <f t="shared" si="12"/>
        <v>ANY</v>
      </c>
      <c r="O384" s="5" t="s">
        <v>362</v>
      </c>
      <c r="P384" t="s">
        <v>1462</v>
      </c>
    </row>
    <row r="385" spans="1:16" ht="36">
      <c r="A385" s="24">
        <v>20220040200381</v>
      </c>
      <c r="B385" s="25">
        <v>1.1</v>
      </c>
      <c r="C385" s="24" t="s">
        <v>61</v>
      </c>
      <c r="D385" s="102">
        <v>38029</v>
      </c>
      <c r="E385" s="103" t="s">
        <v>1161</v>
      </c>
      <c r="F385" s="5" t="s">
        <v>348</v>
      </c>
      <c r="G385" s="5" t="s">
        <v>1161</v>
      </c>
      <c r="H385" s="104" t="s">
        <v>485</v>
      </c>
      <c r="I385" s="5" t="s">
        <v>1330</v>
      </c>
      <c r="J385" s="5" t="s">
        <v>607</v>
      </c>
      <c r="K385" s="106" t="s">
        <v>395</v>
      </c>
      <c r="L385" s="5" t="str">
        <f t="shared" si="11"/>
        <v>GOOD</v>
      </c>
      <c r="M385" s="5" t="s">
        <v>350</v>
      </c>
      <c r="N385" s="5" t="str">
        <f t="shared" si="12"/>
        <v>ANY</v>
      </c>
      <c r="O385" s="5" t="s">
        <v>362</v>
      </c>
      <c r="P385" t="s">
        <v>248</v>
      </c>
    </row>
    <row r="386" spans="1:16" ht="96">
      <c r="A386" s="24">
        <v>20220040200382</v>
      </c>
      <c r="B386" s="25">
        <v>1.1</v>
      </c>
      <c r="C386" s="24" t="s">
        <v>52</v>
      </c>
      <c r="D386" s="102">
        <v>38028</v>
      </c>
      <c r="E386" s="103" t="s">
        <v>1161</v>
      </c>
      <c r="F386" s="5" t="s">
        <v>348</v>
      </c>
      <c r="G386" s="5" t="s">
        <v>1161</v>
      </c>
      <c r="H386" s="104" t="s">
        <v>1540</v>
      </c>
      <c r="I386" s="5" t="s">
        <v>1240</v>
      </c>
      <c r="J386" s="5" t="s">
        <v>607</v>
      </c>
      <c r="K386" s="106" t="s">
        <v>395</v>
      </c>
      <c r="L386" s="5" t="str">
        <f t="shared" si="11"/>
        <v>GOOD</v>
      </c>
      <c r="M386" s="5" t="s">
        <v>350</v>
      </c>
      <c r="N386" s="5" t="str">
        <f t="shared" si="12"/>
        <v>ANY</v>
      </c>
      <c r="O386" s="5" t="s">
        <v>362</v>
      </c>
      <c r="P386" t="s">
        <v>249</v>
      </c>
    </row>
    <row r="387" spans="1:16" ht="36">
      <c r="A387" s="24">
        <v>20220040200383</v>
      </c>
      <c r="B387" s="25">
        <v>1.1</v>
      </c>
      <c r="C387" s="24" t="s">
        <v>33</v>
      </c>
      <c r="D387" s="102">
        <v>38021</v>
      </c>
      <c r="E387" s="103" t="s">
        <v>1161</v>
      </c>
      <c r="F387" s="5" t="s">
        <v>348</v>
      </c>
      <c r="G387" s="5" t="s">
        <v>1161</v>
      </c>
      <c r="H387" s="104" t="s">
        <v>197</v>
      </c>
      <c r="I387" s="5" t="s">
        <v>1241</v>
      </c>
      <c r="J387" s="5" t="s">
        <v>607</v>
      </c>
      <c r="K387" s="106" t="s">
        <v>395</v>
      </c>
      <c r="L387" s="5" t="str">
        <f t="shared" si="11"/>
        <v>GOOD</v>
      </c>
      <c r="M387" s="5" t="s">
        <v>350</v>
      </c>
      <c r="N387" s="5" t="str">
        <f t="shared" si="12"/>
        <v>ANY</v>
      </c>
      <c r="O387" s="5" t="s">
        <v>362</v>
      </c>
      <c r="P387" t="s">
        <v>250</v>
      </c>
    </row>
    <row r="388" spans="1:16" ht="84">
      <c r="A388" s="24">
        <v>20220040200384</v>
      </c>
      <c r="B388" s="25">
        <v>1.1</v>
      </c>
      <c r="C388" s="24" t="s">
        <v>194</v>
      </c>
      <c r="D388" s="102">
        <v>38040</v>
      </c>
      <c r="E388" s="103" t="s">
        <v>1161</v>
      </c>
      <c r="F388" s="5" t="s">
        <v>348</v>
      </c>
      <c r="G388" s="5" t="s">
        <v>1161</v>
      </c>
      <c r="H388" s="104" t="s">
        <v>440</v>
      </c>
      <c r="I388" s="5" t="s">
        <v>1242</v>
      </c>
      <c r="J388" s="5" t="s">
        <v>607</v>
      </c>
      <c r="K388" s="106" t="s">
        <v>395</v>
      </c>
      <c r="L388" s="5" t="str">
        <f t="shared" si="11"/>
        <v>GOOD</v>
      </c>
      <c r="M388" s="5" t="s">
        <v>350</v>
      </c>
      <c r="N388" s="5" t="str">
        <f t="shared" si="12"/>
        <v>ANY</v>
      </c>
      <c r="O388" s="5" t="s">
        <v>362</v>
      </c>
      <c r="P388" t="s">
        <v>433</v>
      </c>
    </row>
    <row r="389" spans="1:16" ht="36">
      <c r="A389" s="24">
        <v>20220040200385</v>
      </c>
      <c r="B389" s="25">
        <v>1.1</v>
      </c>
      <c r="C389" s="24" t="s">
        <v>194</v>
      </c>
      <c r="D389" s="102">
        <v>38037</v>
      </c>
      <c r="E389" s="103" t="s">
        <v>1161</v>
      </c>
      <c r="F389" s="5" t="s">
        <v>348</v>
      </c>
      <c r="G389" s="5" t="s">
        <v>1161</v>
      </c>
      <c r="H389" s="104" t="s">
        <v>1540</v>
      </c>
      <c r="I389" s="5" t="s">
        <v>1243</v>
      </c>
      <c r="J389" s="5" t="s">
        <v>607</v>
      </c>
      <c r="K389" s="106" t="s">
        <v>395</v>
      </c>
      <c r="L389" s="5" t="str">
        <f t="shared" si="11"/>
        <v>GOOD</v>
      </c>
      <c r="M389" s="5" t="s">
        <v>350</v>
      </c>
      <c r="N389" s="5" t="str">
        <f t="shared" si="12"/>
        <v>ANY</v>
      </c>
      <c r="O389" s="5" t="s">
        <v>362</v>
      </c>
      <c r="P389" t="s">
        <v>434</v>
      </c>
    </row>
    <row r="390" spans="1:16" ht="120">
      <c r="A390" s="24">
        <v>20220040200386</v>
      </c>
      <c r="B390" s="25">
        <v>1.1</v>
      </c>
      <c r="C390" s="24" t="s">
        <v>183</v>
      </c>
      <c r="D390" s="102">
        <v>38117</v>
      </c>
      <c r="E390" s="103" t="s">
        <v>1161</v>
      </c>
      <c r="F390" s="5" t="s">
        <v>348</v>
      </c>
      <c r="G390" s="5" t="s">
        <v>1161</v>
      </c>
      <c r="H390" s="104" t="s">
        <v>1540</v>
      </c>
      <c r="I390" s="5" t="s">
        <v>1244</v>
      </c>
      <c r="J390" s="5" t="s">
        <v>607</v>
      </c>
      <c r="K390" s="106" t="s">
        <v>395</v>
      </c>
      <c r="L390" s="5" t="str">
        <f t="shared" si="11"/>
        <v>GOOD</v>
      </c>
      <c r="M390" s="5" t="s">
        <v>350</v>
      </c>
      <c r="N390" s="5" t="str">
        <f t="shared" si="12"/>
        <v>ANY</v>
      </c>
      <c r="O390" s="5" t="s">
        <v>362</v>
      </c>
      <c r="P390" t="s">
        <v>395</v>
      </c>
    </row>
    <row r="391" spans="1:15" ht="36">
      <c r="A391" s="24">
        <v>20220040200387</v>
      </c>
      <c r="B391" s="113">
        <v>4.2</v>
      </c>
      <c r="C391" s="24" t="s">
        <v>352</v>
      </c>
      <c r="D391" s="102">
        <v>38092</v>
      </c>
      <c r="E391" s="103" t="s">
        <v>1161</v>
      </c>
      <c r="F391" s="5" t="s">
        <v>62</v>
      </c>
      <c r="G391" s="5" t="s">
        <v>403</v>
      </c>
      <c r="H391" s="104" t="s">
        <v>1540</v>
      </c>
      <c r="I391" s="5" t="s">
        <v>1470</v>
      </c>
      <c r="J391" s="5" t="s">
        <v>1540</v>
      </c>
      <c r="K391" s="106" t="s">
        <v>1540</v>
      </c>
      <c r="L391" s="5" t="str">
        <f t="shared" si="11"/>
        <v>FAIL</v>
      </c>
      <c r="M391" s="5" t="s">
        <v>119</v>
      </c>
      <c r="N391" s="5">
        <f t="shared" si="12"/>
      </c>
      <c r="O391" s="5" t="s">
        <v>355</v>
      </c>
    </row>
    <row r="392" spans="1:16" ht="192">
      <c r="A392" s="24">
        <v>20220040200388</v>
      </c>
      <c r="B392" s="25">
        <v>3.3</v>
      </c>
      <c r="C392" s="24" t="s">
        <v>356</v>
      </c>
      <c r="D392" s="102">
        <v>38103</v>
      </c>
      <c r="E392" s="103" t="s">
        <v>1161</v>
      </c>
      <c r="F392" s="5" t="s">
        <v>349</v>
      </c>
      <c r="G392" s="5" t="s">
        <v>1161</v>
      </c>
      <c r="H392" s="104" t="s">
        <v>440</v>
      </c>
      <c r="I392" s="5" t="s">
        <v>1245</v>
      </c>
      <c r="J392" s="5" t="s">
        <v>354</v>
      </c>
      <c r="K392" s="108" t="s">
        <v>435</v>
      </c>
      <c r="L392" s="5" t="str">
        <f t="shared" si="11"/>
        <v>PASS2</v>
      </c>
      <c r="M392" s="5" t="s">
        <v>350</v>
      </c>
      <c r="N392" s="5" t="str">
        <f t="shared" si="12"/>
        <v>ANY</v>
      </c>
      <c r="O392" s="5" t="s">
        <v>362</v>
      </c>
      <c r="P392" t="s">
        <v>395</v>
      </c>
    </row>
    <row r="393" spans="1:16" ht="192">
      <c r="A393" s="24">
        <v>20220040200389</v>
      </c>
      <c r="B393" s="25">
        <v>1.2</v>
      </c>
      <c r="C393" s="24" t="s">
        <v>183</v>
      </c>
      <c r="D393" s="102">
        <v>38154</v>
      </c>
      <c r="E393" s="103" t="s">
        <v>1161</v>
      </c>
      <c r="F393" s="5" t="s">
        <v>4</v>
      </c>
      <c r="G393" s="5" t="s">
        <v>1161</v>
      </c>
      <c r="H393" s="104" t="s">
        <v>1540</v>
      </c>
      <c r="I393" s="5" t="s">
        <v>1116</v>
      </c>
      <c r="J393" s="5" t="s">
        <v>607</v>
      </c>
      <c r="K393" s="106" t="s">
        <v>395</v>
      </c>
      <c r="L393" s="5" t="str">
        <f t="shared" si="11"/>
        <v>GOOD</v>
      </c>
      <c r="M393" s="5" t="s">
        <v>350</v>
      </c>
      <c r="N393" s="5" t="str">
        <f t="shared" si="12"/>
        <v>B5B6</v>
      </c>
      <c r="O393" s="5" t="s">
        <v>355</v>
      </c>
      <c r="P393" t="s">
        <v>395</v>
      </c>
    </row>
    <row r="394" spans="1:15" ht="60">
      <c r="A394" s="24">
        <v>20220040200390</v>
      </c>
      <c r="B394" s="113">
        <v>4.2</v>
      </c>
      <c r="C394" s="24" t="s">
        <v>352</v>
      </c>
      <c r="D394" s="102">
        <v>38117</v>
      </c>
      <c r="E394" s="103" t="s">
        <v>1166</v>
      </c>
      <c r="F394" s="5" t="s">
        <v>350</v>
      </c>
      <c r="G394" s="5" t="s">
        <v>1164</v>
      </c>
      <c r="H394" s="104" t="s">
        <v>1540</v>
      </c>
      <c r="I394" s="5" t="s">
        <v>1117</v>
      </c>
      <c r="J394" s="5" t="s">
        <v>607</v>
      </c>
      <c r="K394" s="106" t="s">
        <v>395</v>
      </c>
      <c r="L394" s="5" t="str">
        <f t="shared" si="11"/>
        <v>FAIL</v>
      </c>
      <c r="M394" s="5" t="s">
        <v>120</v>
      </c>
      <c r="N394" s="5">
        <f t="shared" si="12"/>
      </c>
      <c r="O394" s="5" t="s">
        <v>362</v>
      </c>
    </row>
    <row r="395" spans="1:15" ht="27.75">
      <c r="A395" s="24">
        <v>20220040200391</v>
      </c>
      <c r="B395" s="25">
        <v>4.2</v>
      </c>
      <c r="C395" s="24" t="s">
        <v>352</v>
      </c>
      <c r="D395" s="102">
        <v>38145</v>
      </c>
      <c r="E395" s="103" t="s">
        <v>1166</v>
      </c>
      <c r="F395" s="5" t="s">
        <v>5</v>
      </c>
      <c r="H395" s="104" t="s">
        <v>1540</v>
      </c>
      <c r="I395" s="5" t="s">
        <v>1470</v>
      </c>
      <c r="J395" s="5" t="s">
        <v>607</v>
      </c>
      <c r="K395" s="106" t="s">
        <v>395</v>
      </c>
      <c r="L395" s="5" t="str">
        <f t="shared" si="11"/>
        <v>FAIL</v>
      </c>
      <c r="M395" s="5" t="s">
        <v>302</v>
      </c>
      <c r="N395" s="5">
        <f t="shared" si="12"/>
      </c>
      <c r="O395" s="5" t="s">
        <v>362</v>
      </c>
    </row>
    <row r="396" spans="1:16" ht="192">
      <c r="A396" s="24">
        <v>20220040200392</v>
      </c>
      <c r="B396" s="25">
        <v>1.1</v>
      </c>
      <c r="C396" s="24" t="s">
        <v>190</v>
      </c>
      <c r="D396" s="102">
        <v>38086</v>
      </c>
      <c r="E396" s="103" t="s">
        <v>1161</v>
      </c>
      <c r="F396" s="5" t="s">
        <v>348</v>
      </c>
      <c r="G396" s="5" t="s">
        <v>1161</v>
      </c>
      <c r="H396" s="104" t="s">
        <v>1540</v>
      </c>
      <c r="I396" s="5" t="s">
        <v>1118</v>
      </c>
      <c r="J396" s="5" t="s">
        <v>607</v>
      </c>
      <c r="K396" s="106" t="s">
        <v>395</v>
      </c>
      <c r="L396" s="5" t="str">
        <f t="shared" si="11"/>
        <v>GOOD</v>
      </c>
      <c r="M396" s="5" t="s">
        <v>350</v>
      </c>
      <c r="N396" s="5" t="str">
        <f t="shared" si="12"/>
        <v>ANY</v>
      </c>
      <c r="O396" s="5" t="s">
        <v>362</v>
      </c>
      <c r="P396" t="s">
        <v>395</v>
      </c>
    </row>
    <row r="397" spans="1:15" ht="24">
      <c r="A397" s="24">
        <v>20220040200393</v>
      </c>
      <c r="B397" s="25"/>
      <c r="C397" s="24" t="s">
        <v>66</v>
      </c>
      <c r="D397" s="102" t="s">
        <v>1540</v>
      </c>
      <c r="E397" s="103" t="s">
        <v>403</v>
      </c>
      <c r="F397" s="5" t="s">
        <v>350</v>
      </c>
      <c r="H397" s="104" t="s">
        <v>1540</v>
      </c>
      <c r="I397" s="5" t="s">
        <v>1470</v>
      </c>
      <c r="J397" s="5" t="s">
        <v>1540</v>
      </c>
      <c r="K397" s="106" t="s">
        <v>1540</v>
      </c>
      <c r="L397" s="5">
        <f aca="true" t="shared" si="13" ref="L397:L460">IF(OR(B397=1.1,B397=1.2,B397=1.25),"GOOD",IF(OR(B397=2.1,B397=2.2,B397=2.25),"PASS",IF(OR(B397=3.3,B397=3.4,B397=3.45),"PASS2",IF(OR(B397=3.5,B397=3.6,B397=3.65),"SPARE",IF(OR(B397=4.1,B397=4.2),"FAIL","")))))</f>
      </c>
      <c r="M397" s="5" t="s">
        <v>350</v>
      </c>
      <c r="N397" s="5">
        <f aca="true" t="shared" si="14" ref="N397:N460">IF(OR(B397=1.1,B397=2.1,B397=3.3,B397=3.5),"ANY",IF(OR(B397=1.2,B397=2.2,B397=3.4,B397=3.6),"B5B6",IF(OR(B397=1.25,B397=2.25,B397=3.45,B397=3.65),"B6","")))</f>
      </c>
      <c r="O397" s="5" t="s">
        <v>362</v>
      </c>
    </row>
    <row r="398" spans="1:16" ht="48">
      <c r="A398" s="24">
        <v>20220040200394</v>
      </c>
      <c r="B398" s="111">
        <v>1.1</v>
      </c>
      <c r="C398" s="24" t="s">
        <v>183</v>
      </c>
      <c r="D398" s="102">
        <v>38072</v>
      </c>
      <c r="E398" s="103" t="s">
        <v>1161</v>
      </c>
      <c r="F398" s="5" t="s">
        <v>349</v>
      </c>
      <c r="G398" s="5" t="s">
        <v>1161</v>
      </c>
      <c r="H398" s="104" t="s">
        <v>1540</v>
      </c>
      <c r="I398" s="5" t="s">
        <v>1119</v>
      </c>
      <c r="J398" s="5" t="s">
        <v>607</v>
      </c>
      <c r="K398" s="106" t="s">
        <v>395</v>
      </c>
      <c r="L398" s="5" t="str">
        <f t="shared" si="13"/>
        <v>GOOD</v>
      </c>
      <c r="M398" s="5" t="s">
        <v>350</v>
      </c>
      <c r="N398" s="5" t="str">
        <f t="shared" si="14"/>
        <v>ANY</v>
      </c>
      <c r="O398" s="5" t="s">
        <v>362</v>
      </c>
      <c r="P398" t="s">
        <v>395</v>
      </c>
    </row>
    <row r="399" spans="1:16" ht="48">
      <c r="A399" s="24">
        <v>20220040200395</v>
      </c>
      <c r="B399" s="25">
        <v>1.1</v>
      </c>
      <c r="C399" s="24" t="s">
        <v>33</v>
      </c>
      <c r="D399" s="102">
        <v>38049</v>
      </c>
      <c r="E399" s="103" t="s">
        <v>1161</v>
      </c>
      <c r="F399" s="5" t="s">
        <v>349</v>
      </c>
      <c r="G399" s="5" t="s">
        <v>1161</v>
      </c>
      <c r="H399" s="104" t="s">
        <v>440</v>
      </c>
      <c r="I399" s="5" t="s">
        <v>1120</v>
      </c>
      <c r="J399" s="5" t="s">
        <v>607</v>
      </c>
      <c r="K399" s="106" t="s">
        <v>395</v>
      </c>
      <c r="L399" s="5" t="str">
        <f t="shared" si="13"/>
        <v>GOOD</v>
      </c>
      <c r="M399" s="5" t="s">
        <v>350</v>
      </c>
      <c r="N399" s="5" t="str">
        <f t="shared" si="14"/>
        <v>ANY</v>
      </c>
      <c r="O399" s="5" t="s">
        <v>362</v>
      </c>
      <c r="P399" t="s">
        <v>436</v>
      </c>
    </row>
    <row r="400" spans="1:16" ht="72">
      <c r="A400" s="24">
        <v>20220040200396</v>
      </c>
      <c r="B400" s="113">
        <v>3.45</v>
      </c>
      <c r="C400" s="24" t="s">
        <v>356</v>
      </c>
      <c r="D400" s="102">
        <v>38047</v>
      </c>
      <c r="E400" s="103" t="s">
        <v>1161</v>
      </c>
      <c r="F400" s="5" t="s">
        <v>2</v>
      </c>
      <c r="G400" s="5" t="s">
        <v>1164</v>
      </c>
      <c r="H400" s="104" t="s">
        <v>440</v>
      </c>
      <c r="I400" s="5" t="s">
        <v>1121</v>
      </c>
      <c r="J400" s="5" t="s">
        <v>205</v>
      </c>
      <c r="K400" t="s">
        <v>383</v>
      </c>
      <c r="L400" s="5" t="str">
        <f t="shared" si="13"/>
        <v>PASS2</v>
      </c>
      <c r="M400" s="5" t="s">
        <v>350</v>
      </c>
      <c r="N400" s="5" t="str">
        <f t="shared" si="14"/>
        <v>B6</v>
      </c>
      <c r="O400" s="5" t="s">
        <v>6</v>
      </c>
      <c r="P400" t="s">
        <v>395</v>
      </c>
    </row>
    <row r="401" spans="1:16" ht="33.75">
      <c r="A401" s="24">
        <v>20220040200397</v>
      </c>
      <c r="B401" s="25">
        <v>1.2</v>
      </c>
      <c r="C401" s="24" t="s">
        <v>183</v>
      </c>
      <c r="D401" s="102">
        <v>38054</v>
      </c>
      <c r="E401" s="103" t="s">
        <v>1161</v>
      </c>
      <c r="F401" s="5" t="s">
        <v>207</v>
      </c>
      <c r="G401" s="5" t="s">
        <v>1161</v>
      </c>
      <c r="H401" s="104" t="s">
        <v>1540</v>
      </c>
      <c r="I401" s="5" t="s">
        <v>1552</v>
      </c>
      <c r="J401" s="5" t="s">
        <v>205</v>
      </c>
      <c r="K401" s="106" t="s">
        <v>437</v>
      </c>
      <c r="L401" s="5" t="str">
        <f t="shared" si="13"/>
        <v>GOOD</v>
      </c>
      <c r="M401" s="5" t="s">
        <v>350</v>
      </c>
      <c r="N401" s="5" t="str">
        <f t="shared" si="14"/>
        <v>B5B6</v>
      </c>
      <c r="O401" s="5" t="s">
        <v>355</v>
      </c>
      <c r="P401" t="s">
        <v>395</v>
      </c>
    </row>
    <row r="402" spans="1:16" ht="48">
      <c r="A402" s="24">
        <v>20220040200398</v>
      </c>
      <c r="B402" s="113">
        <v>1.25</v>
      </c>
      <c r="C402" s="24" t="s">
        <v>52</v>
      </c>
      <c r="D402" s="102">
        <v>38094</v>
      </c>
      <c r="E402" s="103" t="s">
        <v>1161</v>
      </c>
      <c r="F402" s="5" t="s">
        <v>349</v>
      </c>
      <c r="G402" s="5" t="s">
        <v>1161</v>
      </c>
      <c r="H402" s="104" t="s">
        <v>1540</v>
      </c>
      <c r="I402" s="5" t="s">
        <v>1122</v>
      </c>
      <c r="J402" s="5" t="s">
        <v>607</v>
      </c>
      <c r="K402" s="106" t="s">
        <v>395</v>
      </c>
      <c r="L402" s="5" t="str">
        <f t="shared" si="13"/>
        <v>GOOD</v>
      </c>
      <c r="M402" s="5" t="s">
        <v>350</v>
      </c>
      <c r="N402" s="5" t="str">
        <f t="shared" si="14"/>
        <v>B6</v>
      </c>
      <c r="O402" s="5" t="s">
        <v>192</v>
      </c>
      <c r="P402" t="s">
        <v>1462</v>
      </c>
    </row>
    <row r="403" spans="1:16" ht="144">
      <c r="A403" s="24">
        <v>20220040200399</v>
      </c>
      <c r="B403" s="25">
        <v>1.1</v>
      </c>
      <c r="C403" s="24" t="s">
        <v>182</v>
      </c>
      <c r="D403" s="102">
        <v>38054</v>
      </c>
      <c r="E403" s="103" t="s">
        <v>1161</v>
      </c>
      <c r="F403" s="5" t="s">
        <v>349</v>
      </c>
      <c r="G403" s="5" t="s">
        <v>1161</v>
      </c>
      <c r="H403" s="104" t="s">
        <v>440</v>
      </c>
      <c r="I403" s="5" t="s">
        <v>1123</v>
      </c>
      <c r="J403" s="5" t="s">
        <v>354</v>
      </c>
      <c r="K403" s="108" t="s">
        <v>438</v>
      </c>
      <c r="L403" s="5" t="str">
        <f t="shared" si="13"/>
        <v>GOOD</v>
      </c>
      <c r="M403" s="5" t="s">
        <v>350</v>
      </c>
      <c r="N403" s="5" t="str">
        <f t="shared" si="14"/>
        <v>ANY</v>
      </c>
      <c r="O403" s="5" t="s">
        <v>362</v>
      </c>
      <c r="P403" t="s">
        <v>439</v>
      </c>
    </row>
    <row r="404" spans="1:16" ht="24">
      <c r="A404" s="24">
        <v>20220040200400</v>
      </c>
      <c r="B404" s="25">
        <v>1.1</v>
      </c>
      <c r="C404" s="24" t="s">
        <v>33</v>
      </c>
      <c r="D404" s="102">
        <v>38051</v>
      </c>
      <c r="E404" s="103" t="s">
        <v>1161</v>
      </c>
      <c r="F404" s="5" t="s">
        <v>348</v>
      </c>
      <c r="G404" s="5" t="s">
        <v>1161</v>
      </c>
      <c r="H404" s="104" t="s">
        <v>1540</v>
      </c>
      <c r="I404" s="5" t="s">
        <v>1552</v>
      </c>
      <c r="J404" s="5" t="s">
        <v>607</v>
      </c>
      <c r="K404" s="106" t="s">
        <v>395</v>
      </c>
      <c r="L404" s="5" t="str">
        <f t="shared" si="13"/>
        <v>GOOD</v>
      </c>
      <c r="M404" s="5" t="s">
        <v>350</v>
      </c>
      <c r="N404" s="5" t="str">
        <f t="shared" si="14"/>
        <v>ANY</v>
      </c>
      <c r="O404" s="5" t="s">
        <v>362</v>
      </c>
      <c r="P404" t="s">
        <v>395</v>
      </c>
    </row>
    <row r="405" spans="1:16" ht="24">
      <c r="A405" s="24">
        <v>20220040200401</v>
      </c>
      <c r="B405" s="25">
        <v>2.2</v>
      </c>
      <c r="C405" s="24" t="s">
        <v>183</v>
      </c>
      <c r="D405" s="102">
        <v>38055</v>
      </c>
      <c r="E405" s="103" t="s">
        <v>1161</v>
      </c>
      <c r="F405" s="5" t="s">
        <v>207</v>
      </c>
      <c r="G405" s="5" t="s">
        <v>1161</v>
      </c>
      <c r="H405" s="104" t="s">
        <v>440</v>
      </c>
      <c r="I405" s="5" t="s">
        <v>1124</v>
      </c>
      <c r="J405" s="5" t="s">
        <v>607</v>
      </c>
      <c r="K405" s="106" t="s">
        <v>395</v>
      </c>
      <c r="L405" s="5" t="str">
        <f t="shared" si="13"/>
        <v>PASS</v>
      </c>
      <c r="M405" s="5" t="s">
        <v>350</v>
      </c>
      <c r="N405" s="5" t="str">
        <f t="shared" si="14"/>
        <v>B5B6</v>
      </c>
      <c r="O405" s="5" t="s">
        <v>355</v>
      </c>
      <c r="P405" t="s">
        <v>1525</v>
      </c>
    </row>
    <row r="406" spans="1:16" ht="97.5">
      <c r="A406" s="24">
        <v>20220040200402</v>
      </c>
      <c r="B406" s="25">
        <v>1.1</v>
      </c>
      <c r="C406" s="24" t="s">
        <v>33</v>
      </c>
      <c r="D406" s="102">
        <v>38050</v>
      </c>
      <c r="E406" s="103" t="s">
        <v>1161</v>
      </c>
      <c r="F406" s="5" t="s">
        <v>349</v>
      </c>
      <c r="G406" s="5" t="s">
        <v>1161</v>
      </c>
      <c r="H406" s="104" t="s">
        <v>440</v>
      </c>
      <c r="I406" s="125" t="s">
        <v>1266</v>
      </c>
      <c r="J406" s="5" t="s">
        <v>607</v>
      </c>
      <c r="K406" s="106" t="s">
        <v>395</v>
      </c>
      <c r="L406" s="5" t="str">
        <f t="shared" si="13"/>
        <v>GOOD</v>
      </c>
      <c r="M406" s="5" t="s">
        <v>350</v>
      </c>
      <c r="N406" s="5" t="str">
        <f t="shared" si="14"/>
        <v>ANY</v>
      </c>
      <c r="O406" s="5" t="s">
        <v>362</v>
      </c>
      <c r="P406" t="s">
        <v>441</v>
      </c>
    </row>
    <row r="407" spans="1:16" ht="84">
      <c r="A407" s="24">
        <v>20220040200403</v>
      </c>
      <c r="B407" s="25">
        <v>1.2</v>
      </c>
      <c r="C407" s="24" t="s">
        <v>183</v>
      </c>
      <c r="D407" s="102">
        <v>38051</v>
      </c>
      <c r="E407" s="103" t="s">
        <v>1161</v>
      </c>
      <c r="F407" s="5" t="s">
        <v>207</v>
      </c>
      <c r="G407" s="5" t="s">
        <v>1161</v>
      </c>
      <c r="H407" s="104" t="s">
        <v>440</v>
      </c>
      <c r="I407" s="125" t="s">
        <v>1267</v>
      </c>
      <c r="J407" s="5" t="s">
        <v>607</v>
      </c>
      <c r="K407" s="106" t="s">
        <v>395</v>
      </c>
      <c r="L407" s="5" t="str">
        <f t="shared" si="13"/>
        <v>GOOD</v>
      </c>
      <c r="M407" s="5" t="s">
        <v>350</v>
      </c>
      <c r="N407" s="5" t="str">
        <f t="shared" si="14"/>
        <v>B5B6</v>
      </c>
      <c r="O407" s="5" t="s">
        <v>355</v>
      </c>
      <c r="P407" t="s">
        <v>1525</v>
      </c>
    </row>
    <row r="408" spans="1:16" ht="24">
      <c r="A408" s="24">
        <v>20220040200404</v>
      </c>
      <c r="B408" s="25">
        <v>1.2</v>
      </c>
      <c r="C408" s="24" t="s">
        <v>52</v>
      </c>
      <c r="D408" s="102">
        <v>38054</v>
      </c>
      <c r="E408" s="103" t="s">
        <v>1161</v>
      </c>
      <c r="F408" s="5" t="s">
        <v>7</v>
      </c>
      <c r="G408" s="5" t="s">
        <v>1161</v>
      </c>
      <c r="H408" s="104" t="s">
        <v>440</v>
      </c>
      <c r="I408" s="123" t="s">
        <v>1268</v>
      </c>
      <c r="J408" s="5" t="s">
        <v>607</v>
      </c>
      <c r="K408" s="106" t="s">
        <v>395</v>
      </c>
      <c r="L408" s="5" t="str">
        <f t="shared" si="13"/>
        <v>GOOD</v>
      </c>
      <c r="M408" s="5" t="s">
        <v>350</v>
      </c>
      <c r="N408" s="5" t="str">
        <f t="shared" si="14"/>
        <v>B5B6</v>
      </c>
      <c r="O408" s="5" t="s">
        <v>360</v>
      </c>
      <c r="P408" t="s">
        <v>442</v>
      </c>
    </row>
    <row r="409" spans="1:16" ht="36">
      <c r="A409" s="24">
        <v>20220040200405</v>
      </c>
      <c r="B409" s="113">
        <v>3.45</v>
      </c>
      <c r="C409" s="24" t="s">
        <v>356</v>
      </c>
      <c r="D409" s="102">
        <v>38051</v>
      </c>
      <c r="E409" s="103" t="s">
        <v>1164</v>
      </c>
      <c r="F409" s="5" t="s">
        <v>8</v>
      </c>
      <c r="G409" s="5" t="s">
        <v>1161</v>
      </c>
      <c r="H409" s="104" t="s">
        <v>440</v>
      </c>
      <c r="I409" s="5" t="s">
        <v>1375</v>
      </c>
      <c r="J409" s="5" t="s">
        <v>607</v>
      </c>
      <c r="K409" s="106" t="s">
        <v>395</v>
      </c>
      <c r="L409" s="5" t="str">
        <f t="shared" si="13"/>
        <v>PASS2</v>
      </c>
      <c r="M409" s="5" t="s">
        <v>350</v>
      </c>
      <c r="N409" s="5" t="str">
        <f t="shared" si="14"/>
        <v>B6</v>
      </c>
      <c r="O409" s="5" t="s">
        <v>277</v>
      </c>
      <c r="P409" t="s">
        <v>395</v>
      </c>
    </row>
    <row r="410" spans="1:16" ht="60">
      <c r="A410" s="24">
        <v>20220040200406</v>
      </c>
      <c r="B410" s="111">
        <v>1.1</v>
      </c>
      <c r="C410" s="24" t="s">
        <v>61</v>
      </c>
      <c r="D410" s="102">
        <v>38065</v>
      </c>
      <c r="E410" s="103" t="s">
        <v>1161</v>
      </c>
      <c r="F410" s="5" t="s">
        <v>349</v>
      </c>
      <c r="G410" s="5" t="s">
        <v>1161</v>
      </c>
      <c r="H410" s="104" t="s">
        <v>440</v>
      </c>
      <c r="I410" s="5" t="s">
        <v>1269</v>
      </c>
      <c r="J410" s="5" t="s">
        <v>607</v>
      </c>
      <c r="K410" s="106" t="s">
        <v>395</v>
      </c>
      <c r="L410" s="5" t="str">
        <f t="shared" si="13"/>
        <v>GOOD</v>
      </c>
      <c r="M410" s="5" t="s">
        <v>350</v>
      </c>
      <c r="N410" s="5" t="str">
        <f t="shared" si="14"/>
        <v>ANY</v>
      </c>
      <c r="O410" s="5" t="s">
        <v>362</v>
      </c>
      <c r="P410" t="s">
        <v>443</v>
      </c>
    </row>
    <row r="411" spans="1:16" ht="192">
      <c r="A411" s="24">
        <v>20220040200407</v>
      </c>
      <c r="B411" s="25">
        <v>1.1</v>
      </c>
      <c r="C411" s="24" t="s">
        <v>52</v>
      </c>
      <c r="D411" s="102">
        <v>38082</v>
      </c>
      <c r="E411" s="103" t="s">
        <v>1161</v>
      </c>
      <c r="F411" s="5" t="s">
        <v>348</v>
      </c>
      <c r="G411" s="5" t="s">
        <v>1161</v>
      </c>
      <c r="H411" s="104" t="s">
        <v>440</v>
      </c>
      <c r="I411" s="5" t="s">
        <v>1270</v>
      </c>
      <c r="J411" s="5" t="s">
        <v>607</v>
      </c>
      <c r="K411" s="106" t="s">
        <v>395</v>
      </c>
      <c r="L411" s="5" t="str">
        <f t="shared" si="13"/>
        <v>GOOD</v>
      </c>
      <c r="M411" s="5" t="s">
        <v>350</v>
      </c>
      <c r="N411" s="5" t="str">
        <f t="shared" si="14"/>
        <v>ANY</v>
      </c>
      <c r="O411" s="5" t="s">
        <v>362</v>
      </c>
      <c r="P411" t="s">
        <v>444</v>
      </c>
    </row>
    <row r="412" spans="1:16" ht="24">
      <c r="A412" s="24">
        <v>20220040200408</v>
      </c>
      <c r="B412" s="25">
        <v>1.1</v>
      </c>
      <c r="C412" s="24" t="s">
        <v>33</v>
      </c>
      <c r="D412" s="102">
        <v>38056</v>
      </c>
      <c r="E412" s="103" t="s">
        <v>1161</v>
      </c>
      <c r="F412" s="5" t="s">
        <v>348</v>
      </c>
      <c r="G412" s="5" t="s">
        <v>1161</v>
      </c>
      <c r="H412" s="104" t="s">
        <v>1540</v>
      </c>
      <c r="I412" s="5" t="s">
        <v>1206</v>
      </c>
      <c r="J412" s="5" t="s">
        <v>607</v>
      </c>
      <c r="K412" s="106" t="s">
        <v>395</v>
      </c>
      <c r="L412" s="5" t="str">
        <f t="shared" si="13"/>
        <v>GOOD</v>
      </c>
      <c r="M412" s="5" t="s">
        <v>350</v>
      </c>
      <c r="N412" s="5" t="str">
        <f t="shared" si="14"/>
        <v>ANY</v>
      </c>
      <c r="O412" s="5" t="s">
        <v>362</v>
      </c>
      <c r="P412" t="s">
        <v>395</v>
      </c>
    </row>
    <row r="413" spans="1:16" ht="24">
      <c r="A413" s="24">
        <v>20220040200409</v>
      </c>
      <c r="B413" s="25">
        <v>1.1</v>
      </c>
      <c r="C413" s="24" t="s">
        <v>52</v>
      </c>
      <c r="D413" s="102">
        <v>38062</v>
      </c>
      <c r="E413" s="103" t="s">
        <v>1161</v>
      </c>
      <c r="F413" s="5" t="s">
        <v>349</v>
      </c>
      <c r="G413" s="5" t="s">
        <v>1161</v>
      </c>
      <c r="H413" s="104" t="s">
        <v>1540</v>
      </c>
      <c r="I413" s="5" t="s">
        <v>1206</v>
      </c>
      <c r="J413" s="5" t="s">
        <v>607</v>
      </c>
      <c r="K413" s="106" t="s">
        <v>395</v>
      </c>
      <c r="L413" s="5" t="str">
        <f t="shared" si="13"/>
        <v>GOOD</v>
      </c>
      <c r="M413" s="5" t="s">
        <v>350</v>
      </c>
      <c r="N413" s="5" t="str">
        <f t="shared" si="14"/>
        <v>ANY</v>
      </c>
      <c r="O413" s="5" t="s">
        <v>362</v>
      </c>
      <c r="P413" t="s">
        <v>395</v>
      </c>
    </row>
    <row r="414" spans="1:16" ht="84">
      <c r="A414" s="24">
        <v>20220040200410</v>
      </c>
      <c r="B414" s="25">
        <v>1.1</v>
      </c>
      <c r="C414" s="24" t="s">
        <v>186</v>
      </c>
      <c r="D414" s="102">
        <v>38065</v>
      </c>
      <c r="E414" s="103" t="s">
        <v>1161</v>
      </c>
      <c r="F414" s="5" t="s">
        <v>349</v>
      </c>
      <c r="G414" s="5" t="s">
        <v>1161</v>
      </c>
      <c r="H414" s="104" t="s">
        <v>440</v>
      </c>
      <c r="I414" s="5" t="s">
        <v>1649</v>
      </c>
      <c r="J414" s="5" t="s">
        <v>607</v>
      </c>
      <c r="K414" s="106" t="s">
        <v>395</v>
      </c>
      <c r="L414" s="5" t="str">
        <f t="shared" si="13"/>
        <v>GOOD</v>
      </c>
      <c r="M414" s="5" t="s">
        <v>350</v>
      </c>
      <c r="N414" s="5" t="str">
        <f t="shared" si="14"/>
        <v>ANY</v>
      </c>
      <c r="O414" s="5" t="s">
        <v>362</v>
      </c>
      <c r="P414" t="s">
        <v>395</v>
      </c>
    </row>
    <row r="415" spans="1:16" ht="36">
      <c r="A415" s="24">
        <v>20220040200411</v>
      </c>
      <c r="B415" s="25">
        <v>1.1</v>
      </c>
      <c r="C415" s="24" t="s">
        <v>52</v>
      </c>
      <c r="D415" s="102">
        <v>38070</v>
      </c>
      <c r="E415" s="103" t="s">
        <v>1161</v>
      </c>
      <c r="F415" s="5" t="s">
        <v>348</v>
      </c>
      <c r="G415" s="5" t="s">
        <v>1161</v>
      </c>
      <c r="H415" s="104" t="s">
        <v>1540</v>
      </c>
      <c r="I415" s="5" t="s">
        <v>1650</v>
      </c>
      <c r="J415" s="5" t="s">
        <v>607</v>
      </c>
      <c r="K415" s="106" t="s">
        <v>395</v>
      </c>
      <c r="L415" s="5" t="str">
        <f t="shared" si="13"/>
        <v>GOOD</v>
      </c>
      <c r="M415" s="5" t="s">
        <v>350</v>
      </c>
      <c r="N415" s="5" t="str">
        <f t="shared" si="14"/>
        <v>ANY</v>
      </c>
      <c r="O415" s="5" t="s">
        <v>362</v>
      </c>
      <c r="P415" t="s">
        <v>445</v>
      </c>
    </row>
    <row r="416" spans="1:16" ht="48">
      <c r="A416" s="24">
        <v>20220040200412</v>
      </c>
      <c r="B416" s="25">
        <v>1.1</v>
      </c>
      <c r="C416" s="24" t="s">
        <v>33</v>
      </c>
      <c r="D416" s="102">
        <v>38061</v>
      </c>
      <c r="E416" s="103" t="s">
        <v>1161</v>
      </c>
      <c r="F416" s="5" t="s">
        <v>348</v>
      </c>
      <c r="G416" s="5" t="s">
        <v>1161</v>
      </c>
      <c r="H416" s="104" t="s">
        <v>1540</v>
      </c>
      <c r="I416" s="5" t="s">
        <v>1655</v>
      </c>
      <c r="J416" s="5" t="s">
        <v>607</v>
      </c>
      <c r="K416" s="106" t="s">
        <v>395</v>
      </c>
      <c r="L416" s="5" t="str">
        <f t="shared" si="13"/>
        <v>GOOD</v>
      </c>
      <c r="M416" s="5" t="s">
        <v>350</v>
      </c>
      <c r="N416" s="5" t="str">
        <f t="shared" si="14"/>
        <v>ANY</v>
      </c>
      <c r="O416" s="5" t="s">
        <v>362</v>
      </c>
      <c r="P416" t="s">
        <v>446</v>
      </c>
    </row>
    <row r="417" spans="1:16" ht="48">
      <c r="A417" s="24">
        <v>20220040200413</v>
      </c>
      <c r="B417" s="25">
        <v>1.1</v>
      </c>
      <c r="C417" s="24" t="s">
        <v>33</v>
      </c>
      <c r="D417" s="102">
        <v>38056</v>
      </c>
      <c r="E417" s="103" t="s">
        <v>1161</v>
      </c>
      <c r="F417" s="5" t="s">
        <v>348</v>
      </c>
      <c r="G417" s="5" t="s">
        <v>1161</v>
      </c>
      <c r="H417" s="104" t="s">
        <v>1540</v>
      </c>
      <c r="I417" s="5" t="s">
        <v>1656</v>
      </c>
      <c r="J417" s="5" t="s">
        <v>607</v>
      </c>
      <c r="K417" s="106" t="s">
        <v>395</v>
      </c>
      <c r="L417" s="5" t="str">
        <f t="shared" si="13"/>
        <v>GOOD</v>
      </c>
      <c r="M417" s="5" t="s">
        <v>350</v>
      </c>
      <c r="N417" s="5" t="str">
        <f t="shared" si="14"/>
        <v>ANY</v>
      </c>
      <c r="O417" s="5" t="s">
        <v>362</v>
      </c>
      <c r="P417" t="s">
        <v>447</v>
      </c>
    </row>
    <row r="418" spans="1:16" ht="108">
      <c r="A418" s="24">
        <v>20220040200414</v>
      </c>
      <c r="B418" s="25">
        <v>1.1</v>
      </c>
      <c r="C418" s="24" t="s">
        <v>52</v>
      </c>
      <c r="D418" s="102">
        <v>38056</v>
      </c>
      <c r="E418" s="103" t="s">
        <v>1161</v>
      </c>
      <c r="F418" s="5" t="s">
        <v>349</v>
      </c>
      <c r="G418" s="5" t="s">
        <v>1161</v>
      </c>
      <c r="H418" s="104" t="s">
        <v>1540</v>
      </c>
      <c r="I418" s="5" t="s">
        <v>1657</v>
      </c>
      <c r="J418" s="5" t="s">
        <v>607</v>
      </c>
      <c r="K418" s="106" t="s">
        <v>395</v>
      </c>
      <c r="L418" s="5" t="str">
        <f t="shared" si="13"/>
        <v>GOOD</v>
      </c>
      <c r="M418" s="5" t="s">
        <v>350</v>
      </c>
      <c r="N418" s="5" t="str">
        <f t="shared" si="14"/>
        <v>ANY</v>
      </c>
      <c r="O418" s="5" t="s">
        <v>362</v>
      </c>
      <c r="P418" t="s">
        <v>448</v>
      </c>
    </row>
    <row r="419" spans="1:16" ht="72">
      <c r="A419" s="24">
        <v>20220040200415</v>
      </c>
      <c r="B419" s="25">
        <v>1.1</v>
      </c>
      <c r="C419" s="24" t="s">
        <v>33</v>
      </c>
      <c r="D419" s="102">
        <v>38056</v>
      </c>
      <c r="E419" s="103" t="s">
        <v>1161</v>
      </c>
      <c r="F419" s="5" t="s">
        <v>348</v>
      </c>
      <c r="G419" s="5" t="s">
        <v>1161</v>
      </c>
      <c r="H419" s="104" t="s">
        <v>1540</v>
      </c>
      <c r="I419" s="5" t="s">
        <v>1658</v>
      </c>
      <c r="J419" s="5" t="s">
        <v>607</v>
      </c>
      <c r="K419" s="106" t="s">
        <v>395</v>
      </c>
      <c r="L419" s="5" t="str">
        <f t="shared" si="13"/>
        <v>GOOD</v>
      </c>
      <c r="M419" s="5" t="s">
        <v>350</v>
      </c>
      <c r="N419" s="5" t="str">
        <f t="shared" si="14"/>
        <v>ANY</v>
      </c>
      <c r="O419" s="5" t="s">
        <v>362</v>
      </c>
      <c r="P419" t="s">
        <v>225</v>
      </c>
    </row>
    <row r="420" spans="1:16" ht="24">
      <c r="A420" s="24">
        <v>20220040200416</v>
      </c>
      <c r="B420" s="25">
        <v>1.1</v>
      </c>
      <c r="C420" s="24" t="s">
        <v>194</v>
      </c>
      <c r="D420" s="102">
        <v>38055</v>
      </c>
      <c r="E420" s="103" t="s">
        <v>1161</v>
      </c>
      <c r="F420" s="5" t="s">
        <v>348</v>
      </c>
      <c r="G420" s="5" t="s">
        <v>1161</v>
      </c>
      <c r="H420" s="104" t="s">
        <v>1540</v>
      </c>
      <c r="I420" s="5" t="s">
        <v>1659</v>
      </c>
      <c r="J420" s="5" t="s">
        <v>607</v>
      </c>
      <c r="K420" s="106" t="s">
        <v>395</v>
      </c>
      <c r="L420" s="5" t="str">
        <f t="shared" si="13"/>
        <v>GOOD</v>
      </c>
      <c r="M420" s="5" t="s">
        <v>350</v>
      </c>
      <c r="N420" s="5" t="str">
        <f t="shared" si="14"/>
        <v>ANY</v>
      </c>
      <c r="O420" s="5" t="s">
        <v>362</v>
      </c>
      <c r="P420" t="s">
        <v>395</v>
      </c>
    </row>
    <row r="421" spans="1:16" ht="24">
      <c r="A421" s="24">
        <v>20220040200417</v>
      </c>
      <c r="B421" s="25">
        <v>1.2</v>
      </c>
      <c r="C421" s="24" t="s">
        <v>52</v>
      </c>
      <c r="D421" s="102">
        <v>38061</v>
      </c>
      <c r="E421" s="103" t="s">
        <v>1161</v>
      </c>
      <c r="F421" s="5" t="s">
        <v>9</v>
      </c>
      <c r="G421" s="5" t="s">
        <v>1161</v>
      </c>
      <c r="H421" s="104" t="s">
        <v>1540</v>
      </c>
      <c r="I421" s="5" t="s">
        <v>1660</v>
      </c>
      <c r="J421" s="5" t="s">
        <v>607</v>
      </c>
      <c r="K421" s="106" t="s">
        <v>395</v>
      </c>
      <c r="L421" s="5" t="str">
        <f t="shared" si="13"/>
        <v>GOOD</v>
      </c>
      <c r="M421" s="5" t="s">
        <v>350</v>
      </c>
      <c r="N421" s="5" t="str">
        <f t="shared" si="14"/>
        <v>B5B6</v>
      </c>
      <c r="O421" s="5" t="s">
        <v>360</v>
      </c>
      <c r="P421" t="s">
        <v>395</v>
      </c>
    </row>
    <row r="422" spans="1:16" ht="36">
      <c r="A422" s="24">
        <v>20220040200418</v>
      </c>
      <c r="B422" s="25">
        <v>3.6</v>
      </c>
      <c r="C422" s="24" t="s">
        <v>319</v>
      </c>
      <c r="D422" s="102">
        <v>38058</v>
      </c>
      <c r="E422" s="103" t="s">
        <v>1161</v>
      </c>
      <c r="F422" s="5" t="s">
        <v>349</v>
      </c>
      <c r="G422" s="5" t="s">
        <v>1161</v>
      </c>
      <c r="H422" s="104" t="s">
        <v>1540</v>
      </c>
      <c r="I422" s="5" t="s">
        <v>1661</v>
      </c>
      <c r="J422" s="5" t="s">
        <v>607</v>
      </c>
      <c r="K422" s="106" t="s">
        <v>395</v>
      </c>
      <c r="L422" s="5" t="str">
        <f t="shared" si="13"/>
        <v>SPARE</v>
      </c>
      <c r="M422" s="5" t="s">
        <v>121</v>
      </c>
      <c r="N422" s="5" t="str">
        <f t="shared" si="14"/>
        <v>B5B6</v>
      </c>
      <c r="O422" s="5" t="s">
        <v>208</v>
      </c>
      <c r="P422" t="s">
        <v>137</v>
      </c>
    </row>
    <row r="423" spans="1:16" ht="36">
      <c r="A423" s="24">
        <v>20220040200419</v>
      </c>
      <c r="B423" s="25">
        <v>1.1</v>
      </c>
      <c r="C423" s="24" t="s">
        <v>33</v>
      </c>
      <c r="D423" s="102">
        <v>38058</v>
      </c>
      <c r="E423" s="103" t="s">
        <v>1161</v>
      </c>
      <c r="F423" s="5" t="s">
        <v>348</v>
      </c>
      <c r="G423" s="5" t="s">
        <v>1161</v>
      </c>
      <c r="H423" s="104" t="s">
        <v>1540</v>
      </c>
      <c r="I423" s="5" t="s">
        <v>1662</v>
      </c>
      <c r="J423" s="5" t="s">
        <v>607</v>
      </c>
      <c r="K423" s="106" t="s">
        <v>395</v>
      </c>
      <c r="L423" s="5" t="str">
        <f t="shared" si="13"/>
        <v>GOOD</v>
      </c>
      <c r="M423" s="5" t="s">
        <v>350</v>
      </c>
      <c r="N423" s="5" t="str">
        <f t="shared" si="14"/>
        <v>ANY</v>
      </c>
      <c r="O423" s="5" t="s">
        <v>362</v>
      </c>
      <c r="P423" t="s">
        <v>449</v>
      </c>
    </row>
    <row r="424" spans="1:16" ht="24">
      <c r="A424" s="24">
        <v>20220040200420</v>
      </c>
      <c r="B424" s="25">
        <v>1.1</v>
      </c>
      <c r="C424" s="24" t="s">
        <v>33</v>
      </c>
      <c r="D424" s="102">
        <v>38061</v>
      </c>
      <c r="E424" s="103" t="s">
        <v>1161</v>
      </c>
      <c r="F424" s="5" t="s">
        <v>349</v>
      </c>
      <c r="G424" s="5" t="s">
        <v>1161</v>
      </c>
      <c r="H424" s="104" t="s">
        <v>1540</v>
      </c>
      <c r="I424" s="5" t="s">
        <v>1206</v>
      </c>
      <c r="J424" s="5" t="s">
        <v>607</v>
      </c>
      <c r="K424" s="106" t="s">
        <v>395</v>
      </c>
      <c r="L424" s="5" t="str">
        <f t="shared" si="13"/>
        <v>GOOD</v>
      </c>
      <c r="M424" s="5" t="s">
        <v>350</v>
      </c>
      <c r="N424" s="5" t="str">
        <f t="shared" si="14"/>
        <v>ANY</v>
      </c>
      <c r="O424" s="5" t="s">
        <v>362</v>
      </c>
      <c r="P424" t="s">
        <v>395</v>
      </c>
    </row>
    <row r="425" spans="1:16" ht="36">
      <c r="A425" s="24">
        <v>20220040200421</v>
      </c>
      <c r="B425" s="113">
        <v>1.25</v>
      </c>
      <c r="C425" s="24" t="s">
        <v>186</v>
      </c>
      <c r="D425" s="102">
        <v>38063</v>
      </c>
      <c r="E425" s="103" t="s">
        <v>1161</v>
      </c>
      <c r="F425" s="5" t="s">
        <v>349</v>
      </c>
      <c r="G425" s="5" t="s">
        <v>1161</v>
      </c>
      <c r="H425" s="104" t="s">
        <v>1540</v>
      </c>
      <c r="I425" s="5" t="s">
        <v>1663</v>
      </c>
      <c r="J425" s="5" t="s">
        <v>607</v>
      </c>
      <c r="K425" s="106" t="s">
        <v>395</v>
      </c>
      <c r="L425" s="5" t="str">
        <f t="shared" si="13"/>
        <v>GOOD</v>
      </c>
      <c r="M425" s="5" t="s">
        <v>350</v>
      </c>
      <c r="N425" s="5" t="str">
        <f t="shared" si="14"/>
        <v>B6</v>
      </c>
      <c r="O425" s="5" t="s">
        <v>192</v>
      </c>
      <c r="P425" t="s">
        <v>395</v>
      </c>
    </row>
    <row r="426" spans="1:16" ht="24">
      <c r="A426" s="24">
        <v>20220040200422</v>
      </c>
      <c r="B426" s="25">
        <v>1.1</v>
      </c>
      <c r="C426" s="24" t="s">
        <v>33</v>
      </c>
      <c r="D426" s="102">
        <v>38068</v>
      </c>
      <c r="E426" s="103" t="s">
        <v>1161</v>
      </c>
      <c r="F426" s="5" t="s">
        <v>349</v>
      </c>
      <c r="G426" s="5" t="s">
        <v>1161</v>
      </c>
      <c r="H426" s="104" t="s">
        <v>440</v>
      </c>
      <c r="I426" s="5" t="s">
        <v>1664</v>
      </c>
      <c r="J426" s="5" t="s">
        <v>607</v>
      </c>
      <c r="K426" s="106" t="s">
        <v>395</v>
      </c>
      <c r="L426" s="5" t="str">
        <f t="shared" si="13"/>
        <v>GOOD</v>
      </c>
      <c r="M426" s="5" t="s">
        <v>350</v>
      </c>
      <c r="N426" s="5" t="str">
        <f t="shared" si="14"/>
        <v>ANY</v>
      </c>
      <c r="O426" s="5" t="s">
        <v>362</v>
      </c>
      <c r="P426" t="s">
        <v>450</v>
      </c>
    </row>
    <row r="427" spans="1:16" ht="24">
      <c r="A427" s="24">
        <v>20220040200423</v>
      </c>
      <c r="B427" s="25">
        <v>1.1</v>
      </c>
      <c r="C427" s="24" t="s">
        <v>33</v>
      </c>
      <c r="D427" s="102">
        <v>38062</v>
      </c>
      <c r="E427" s="103" t="s">
        <v>1161</v>
      </c>
      <c r="F427" s="5" t="s">
        <v>348</v>
      </c>
      <c r="G427" s="5" t="s">
        <v>1161</v>
      </c>
      <c r="H427" s="104" t="s">
        <v>440</v>
      </c>
      <c r="I427" s="5" t="s">
        <v>1665</v>
      </c>
      <c r="J427" s="5" t="s">
        <v>354</v>
      </c>
      <c r="K427" s="106" t="s">
        <v>451</v>
      </c>
      <c r="L427" s="5" t="str">
        <f t="shared" si="13"/>
        <v>GOOD</v>
      </c>
      <c r="M427" s="5" t="s">
        <v>350</v>
      </c>
      <c r="N427" s="5" t="str">
        <f t="shared" si="14"/>
        <v>ANY</v>
      </c>
      <c r="O427" s="5" t="s">
        <v>362</v>
      </c>
      <c r="P427" t="s">
        <v>452</v>
      </c>
    </row>
    <row r="428" spans="1:16" ht="36">
      <c r="A428" s="24">
        <v>20220040200424</v>
      </c>
      <c r="B428" s="113">
        <v>3.45</v>
      </c>
      <c r="C428" s="24" t="s">
        <v>356</v>
      </c>
      <c r="D428" s="102">
        <v>38058</v>
      </c>
      <c r="E428" s="103" t="s">
        <v>1164</v>
      </c>
      <c r="F428" s="5" t="s">
        <v>10</v>
      </c>
      <c r="G428" s="5" t="s">
        <v>1161</v>
      </c>
      <c r="H428" s="104" t="s">
        <v>197</v>
      </c>
      <c r="I428" s="5" t="s">
        <v>1666</v>
      </c>
      <c r="J428" s="5" t="s">
        <v>607</v>
      </c>
      <c r="K428" s="106" t="s">
        <v>395</v>
      </c>
      <c r="L428" s="5" t="str">
        <f t="shared" si="13"/>
        <v>PASS2</v>
      </c>
      <c r="M428" s="5" t="s">
        <v>350</v>
      </c>
      <c r="N428" s="5" t="str">
        <f t="shared" si="14"/>
        <v>B6</v>
      </c>
      <c r="O428" s="5" t="s">
        <v>277</v>
      </c>
      <c r="P428" t="s">
        <v>278</v>
      </c>
    </row>
    <row r="429" spans="1:15" ht="48">
      <c r="A429" s="24">
        <v>20220040200425</v>
      </c>
      <c r="B429" s="113">
        <v>4.2</v>
      </c>
      <c r="C429" s="24" t="s">
        <v>352</v>
      </c>
      <c r="D429" s="102" t="s">
        <v>1540</v>
      </c>
      <c r="E429" s="103" t="s">
        <v>1161</v>
      </c>
      <c r="F429" s="5" t="s">
        <v>349</v>
      </c>
      <c r="H429" s="104" t="s">
        <v>1540</v>
      </c>
      <c r="I429" s="5" t="s">
        <v>1470</v>
      </c>
      <c r="J429" s="5" t="s">
        <v>1540</v>
      </c>
      <c r="K429" s="106" t="s">
        <v>1540</v>
      </c>
      <c r="L429" s="5" t="str">
        <f t="shared" si="13"/>
        <v>FAIL</v>
      </c>
      <c r="M429" s="5" t="s">
        <v>122</v>
      </c>
      <c r="N429" s="5">
        <f t="shared" si="14"/>
      </c>
      <c r="O429" s="5" t="s">
        <v>192</v>
      </c>
    </row>
    <row r="430" spans="1:16" ht="132">
      <c r="A430" s="24">
        <v>20220040200426</v>
      </c>
      <c r="B430" s="25">
        <v>1.1</v>
      </c>
      <c r="C430" s="24" t="s">
        <v>52</v>
      </c>
      <c r="D430" s="102">
        <v>38097</v>
      </c>
      <c r="E430" s="103" t="s">
        <v>1161</v>
      </c>
      <c r="F430" s="5" t="s">
        <v>348</v>
      </c>
      <c r="G430" s="5" t="s">
        <v>1161</v>
      </c>
      <c r="H430" s="104" t="s">
        <v>440</v>
      </c>
      <c r="I430" s="5" t="s">
        <v>1667</v>
      </c>
      <c r="J430" s="5" t="s">
        <v>607</v>
      </c>
      <c r="K430" s="106" t="s">
        <v>395</v>
      </c>
      <c r="L430" s="5" t="str">
        <f t="shared" si="13"/>
        <v>GOOD</v>
      </c>
      <c r="M430" s="5" t="s">
        <v>350</v>
      </c>
      <c r="N430" s="5" t="str">
        <f t="shared" si="14"/>
        <v>ANY</v>
      </c>
      <c r="O430" s="5" t="s">
        <v>362</v>
      </c>
      <c r="P430" t="s">
        <v>279</v>
      </c>
    </row>
    <row r="431" spans="1:16" ht="36">
      <c r="A431" s="24">
        <v>20220040200427</v>
      </c>
      <c r="B431" s="25">
        <v>1.1</v>
      </c>
      <c r="C431" s="24" t="s">
        <v>33</v>
      </c>
      <c r="D431" s="102">
        <v>38079</v>
      </c>
      <c r="E431" s="103" t="s">
        <v>1161</v>
      </c>
      <c r="F431" s="5" t="s">
        <v>349</v>
      </c>
      <c r="G431" s="5" t="s">
        <v>1161</v>
      </c>
      <c r="H431" s="104" t="s">
        <v>1540</v>
      </c>
      <c r="I431" s="5" t="s">
        <v>1668</v>
      </c>
      <c r="J431" s="5" t="s">
        <v>607</v>
      </c>
      <c r="K431" s="106" t="s">
        <v>395</v>
      </c>
      <c r="L431" s="5" t="str">
        <f t="shared" si="13"/>
        <v>GOOD</v>
      </c>
      <c r="M431" s="5" t="s">
        <v>350</v>
      </c>
      <c r="N431" s="5" t="str">
        <f t="shared" si="14"/>
        <v>ANY</v>
      </c>
      <c r="O431" s="5" t="s">
        <v>362</v>
      </c>
      <c r="P431" t="s">
        <v>280</v>
      </c>
    </row>
    <row r="432" spans="1:16" ht="24">
      <c r="A432" s="24">
        <v>20220040200428</v>
      </c>
      <c r="B432" s="25">
        <v>1.1</v>
      </c>
      <c r="C432" s="24" t="s">
        <v>194</v>
      </c>
      <c r="D432" s="102">
        <v>38084</v>
      </c>
      <c r="E432" s="103" t="s">
        <v>1161</v>
      </c>
      <c r="F432" s="5" t="s">
        <v>348</v>
      </c>
      <c r="G432" s="5" t="s">
        <v>1161</v>
      </c>
      <c r="H432" s="104" t="s">
        <v>1540</v>
      </c>
      <c r="I432" s="5" t="s">
        <v>1552</v>
      </c>
      <c r="J432" s="5" t="s">
        <v>607</v>
      </c>
      <c r="K432" s="106" t="s">
        <v>395</v>
      </c>
      <c r="L432" s="5" t="str">
        <f t="shared" si="13"/>
        <v>GOOD</v>
      </c>
      <c r="M432" s="5" t="s">
        <v>350</v>
      </c>
      <c r="N432" s="5" t="str">
        <f t="shared" si="14"/>
        <v>ANY</v>
      </c>
      <c r="O432" s="5" t="s">
        <v>362</v>
      </c>
      <c r="P432" t="s">
        <v>395</v>
      </c>
    </row>
    <row r="433" spans="1:16" ht="24">
      <c r="A433" s="24">
        <v>20220040200429</v>
      </c>
      <c r="B433" s="25">
        <v>1.1</v>
      </c>
      <c r="C433" s="24" t="s">
        <v>52</v>
      </c>
      <c r="D433" s="102">
        <v>38072</v>
      </c>
      <c r="E433" s="103" t="s">
        <v>1161</v>
      </c>
      <c r="F433" s="5" t="s">
        <v>104</v>
      </c>
      <c r="G433" s="5" t="s">
        <v>1161</v>
      </c>
      <c r="H433" s="104" t="s">
        <v>1540</v>
      </c>
      <c r="I433" s="5" t="s">
        <v>1552</v>
      </c>
      <c r="J433" s="5" t="s">
        <v>354</v>
      </c>
      <c r="K433" s="107" t="s">
        <v>397</v>
      </c>
      <c r="L433" s="5" t="str">
        <f t="shared" si="13"/>
        <v>GOOD</v>
      </c>
      <c r="M433" s="5" t="s">
        <v>350</v>
      </c>
      <c r="N433" s="5" t="str">
        <f t="shared" si="14"/>
        <v>ANY</v>
      </c>
      <c r="O433" s="5" t="s">
        <v>362</v>
      </c>
      <c r="P433" t="s">
        <v>218</v>
      </c>
    </row>
    <row r="434" spans="1:16" ht="24">
      <c r="A434" s="24">
        <v>20220040200430</v>
      </c>
      <c r="B434" s="25">
        <v>1.1</v>
      </c>
      <c r="C434" s="24" t="s">
        <v>33</v>
      </c>
      <c r="D434" s="102">
        <v>38072</v>
      </c>
      <c r="E434" s="103" t="s">
        <v>1161</v>
      </c>
      <c r="F434" s="5" t="s">
        <v>349</v>
      </c>
      <c r="G434" s="5" t="s">
        <v>1161</v>
      </c>
      <c r="H434" s="104" t="s">
        <v>1540</v>
      </c>
      <c r="I434" s="5" t="s">
        <v>1669</v>
      </c>
      <c r="J434" s="5" t="s">
        <v>607</v>
      </c>
      <c r="K434" s="106" t="s">
        <v>607</v>
      </c>
      <c r="L434" s="5" t="str">
        <f t="shared" si="13"/>
        <v>GOOD</v>
      </c>
      <c r="M434" s="5" t="s">
        <v>350</v>
      </c>
      <c r="N434" s="5" t="str">
        <f t="shared" si="14"/>
        <v>ANY</v>
      </c>
      <c r="O434" s="5" t="s">
        <v>362</v>
      </c>
      <c r="P434" t="s">
        <v>395</v>
      </c>
    </row>
    <row r="435" spans="1:16" ht="36">
      <c r="A435" s="24">
        <v>20220040200431</v>
      </c>
      <c r="B435" s="25">
        <v>1.1</v>
      </c>
      <c r="C435" s="24" t="s">
        <v>183</v>
      </c>
      <c r="D435" s="102">
        <v>38078</v>
      </c>
      <c r="E435" s="103" t="s">
        <v>1161</v>
      </c>
      <c r="F435" s="5" t="s">
        <v>275</v>
      </c>
      <c r="G435" s="5" t="s">
        <v>1161</v>
      </c>
      <c r="H435" s="104" t="s">
        <v>1540</v>
      </c>
      <c r="I435" s="5" t="s">
        <v>1670</v>
      </c>
      <c r="J435" s="5" t="s">
        <v>607</v>
      </c>
      <c r="K435" s="106" t="s">
        <v>607</v>
      </c>
      <c r="L435" s="5" t="str">
        <f t="shared" si="13"/>
        <v>GOOD</v>
      </c>
      <c r="M435" s="5" t="s">
        <v>350</v>
      </c>
      <c r="N435" s="5" t="str">
        <f t="shared" si="14"/>
        <v>ANY</v>
      </c>
      <c r="O435" s="5" t="s">
        <v>362</v>
      </c>
      <c r="P435" t="s">
        <v>395</v>
      </c>
    </row>
    <row r="436" spans="1:16" ht="24">
      <c r="A436" s="24">
        <v>20220040200432</v>
      </c>
      <c r="B436" s="111">
        <v>1.1</v>
      </c>
      <c r="C436" s="24" t="s">
        <v>52</v>
      </c>
      <c r="D436" s="102">
        <v>38072</v>
      </c>
      <c r="E436" s="103" t="s">
        <v>1161</v>
      </c>
      <c r="F436" s="5" t="s">
        <v>348</v>
      </c>
      <c r="G436" s="5" t="s">
        <v>1161</v>
      </c>
      <c r="H436" s="104" t="s">
        <v>1540</v>
      </c>
      <c r="I436" s="5" t="s">
        <v>1552</v>
      </c>
      <c r="J436" s="5" t="s">
        <v>607</v>
      </c>
      <c r="K436" s="106" t="s">
        <v>607</v>
      </c>
      <c r="L436" s="5" t="str">
        <f t="shared" si="13"/>
        <v>GOOD</v>
      </c>
      <c r="M436" s="5" t="s">
        <v>350</v>
      </c>
      <c r="N436" s="5" t="str">
        <f t="shared" si="14"/>
        <v>ANY</v>
      </c>
      <c r="O436" s="5" t="s">
        <v>362</v>
      </c>
      <c r="P436" t="s">
        <v>395</v>
      </c>
    </row>
    <row r="437" spans="1:16" ht="24">
      <c r="A437" s="24">
        <v>20220040200433</v>
      </c>
      <c r="B437" s="25">
        <v>1.1</v>
      </c>
      <c r="C437" s="24" t="s">
        <v>194</v>
      </c>
      <c r="D437" s="102">
        <v>38079</v>
      </c>
      <c r="E437" s="103" t="s">
        <v>1161</v>
      </c>
      <c r="F437" s="5" t="s">
        <v>348</v>
      </c>
      <c r="G437" s="5" t="s">
        <v>1161</v>
      </c>
      <c r="H437" s="104" t="s">
        <v>1540</v>
      </c>
      <c r="I437" s="5" t="s">
        <v>1671</v>
      </c>
      <c r="J437" s="5" t="s">
        <v>607</v>
      </c>
      <c r="K437" s="107" t="s">
        <v>607</v>
      </c>
      <c r="L437" s="5" t="str">
        <f t="shared" si="13"/>
        <v>GOOD</v>
      </c>
      <c r="M437" s="5" t="s">
        <v>350</v>
      </c>
      <c r="N437" s="5" t="str">
        <f t="shared" si="14"/>
        <v>ANY</v>
      </c>
      <c r="O437" s="5" t="s">
        <v>362</v>
      </c>
      <c r="P437" t="s">
        <v>395</v>
      </c>
    </row>
    <row r="438" spans="1:16" ht="24">
      <c r="A438" s="24">
        <v>20220040200434</v>
      </c>
      <c r="B438" s="25">
        <v>1.1</v>
      </c>
      <c r="C438" s="24" t="s">
        <v>52</v>
      </c>
      <c r="D438" s="102">
        <v>38078</v>
      </c>
      <c r="E438" s="103" t="s">
        <v>1161</v>
      </c>
      <c r="F438" s="5" t="s">
        <v>349</v>
      </c>
      <c r="G438" s="5" t="s">
        <v>1161</v>
      </c>
      <c r="H438" s="104" t="s">
        <v>1540</v>
      </c>
      <c r="I438" s="5" t="s">
        <v>1671</v>
      </c>
      <c r="J438" s="5" t="s">
        <v>607</v>
      </c>
      <c r="K438" s="106" t="s">
        <v>607</v>
      </c>
      <c r="L438" s="5" t="str">
        <f t="shared" si="13"/>
        <v>GOOD</v>
      </c>
      <c r="M438" s="5" t="s">
        <v>350</v>
      </c>
      <c r="N438" s="5" t="str">
        <f t="shared" si="14"/>
        <v>ANY</v>
      </c>
      <c r="O438" s="5" t="s">
        <v>362</v>
      </c>
      <c r="P438" t="s">
        <v>395</v>
      </c>
    </row>
    <row r="439" spans="1:16" ht="36">
      <c r="A439" s="24">
        <v>20220040200435</v>
      </c>
      <c r="B439" s="25">
        <v>2.1</v>
      </c>
      <c r="C439" s="24" t="s">
        <v>52</v>
      </c>
      <c r="D439" s="102">
        <v>38078</v>
      </c>
      <c r="E439" s="103" t="s">
        <v>1161</v>
      </c>
      <c r="F439" s="5" t="s">
        <v>11</v>
      </c>
      <c r="G439" s="5" t="s">
        <v>1161</v>
      </c>
      <c r="H439" s="104" t="s">
        <v>1540</v>
      </c>
      <c r="I439" s="5" t="s">
        <v>1672</v>
      </c>
      <c r="J439" s="5" t="s">
        <v>607</v>
      </c>
      <c r="K439" s="106" t="s">
        <v>607</v>
      </c>
      <c r="L439" s="5" t="str">
        <f t="shared" si="13"/>
        <v>PASS</v>
      </c>
      <c r="M439" s="5" t="s">
        <v>350</v>
      </c>
      <c r="N439" s="5" t="str">
        <f t="shared" si="14"/>
        <v>ANY</v>
      </c>
      <c r="O439" s="5" t="s">
        <v>362</v>
      </c>
      <c r="P439" t="s">
        <v>222</v>
      </c>
    </row>
    <row r="440" spans="1:16" ht="24">
      <c r="A440" s="24">
        <v>20220040200436</v>
      </c>
      <c r="B440" s="111">
        <v>1.25</v>
      </c>
      <c r="C440" s="24" t="s">
        <v>52</v>
      </c>
      <c r="D440" s="102">
        <v>38078</v>
      </c>
      <c r="E440" s="103" t="s">
        <v>1161</v>
      </c>
      <c r="F440" s="5" t="s">
        <v>12</v>
      </c>
      <c r="G440" s="5" t="s">
        <v>1161</v>
      </c>
      <c r="H440" s="104" t="s">
        <v>1540</v>
      </c>
      <c r="I440" s="5" t="s">
        <v>1673</v>
      </c>
      <c r="J440" s="5" t="s">
        <v>607</v>
      </c>
      <c r="K440" s="106" t="s">
        <v>607</v>
      </c>
      <c r="L440" s="5" t="str">
        <f t="shared" si="13"/>
        <v>GOOD</v>
      </c>
      <c r="M440" s="5" t="s">
        <v>350</v>
      </c>
      <c r="N440" s="5" t="str">
        <f t="shared" si="14"/>
        <v>B6</v>
      </c>
      <c r="O440" s="5" t="s">
        <v>192</v>
      </c>
      <c r="P440" t="s">
        <v>445</v>
      </c>
    </row>
    <row r="441" spans="1:16" ht="24">
      <c r="A441" s="24">
        <v>20220040200437</v>
      </c>
      <c r="B441" s="25">
        <v>1.1</v>
      </c>
      <c r="C441" s="24" t="s">
        <v>33</v>
      </c>
      <c r="D441" s="102">
        <v>38078</v>
      </c>
      <c r="E441" s="103" t="s">
        <v>1161</v>
      </c>
      <c r="F441" s="5" t="s">
        <v>349</v>
      </c>
      <c r="G441" s="5" t="s">
        <v>1161</v>
      </c>
      <c r="H441" s="104" t="s">
        <v>485</v>
      </c>
      <c r="I441" s="5" t="s">
        <v>1671</v>
      </c>
      <c r="J441" s="5" t="s">
        <v>607</v>
      </c>
      <c r="K441" s="106" t="s">
        <v>607</v>
      </c>
      <c r="L441" s="5" t="str">
        <f t="shared" si="13"/>
        <v>GOOD</v>
      </c>
      <c r="M441" s="5" t="s">
        <v>350</v>
      </c>
      <c r="N441" s="5" t="str">
        <f t="shared" si="14"/>
        <v>ANY</v>
      </c>
      <c r="O441" s="5" t="s">
        <v>362</v>
      </c>
      <c r="P441" t="s">
        <v>395</v>
      </c>
    </row>
    <row r="442" spans="1:15" ht="24">
      <c r="A442" s="24">
        <v>20220040200438</v>
      </c>
      <c r="B442" s="25">
        <v>4.2</v>
      </c>
      <c r="C442" s="24" t="s">
        <v>352</v>
      </c>
      <c r="D442" s="102" t="s">
        <v>409</v>
      </c>
      <c r="E442" s="103" t="s">
        <v>1166</v>
      </c>
      <c r="F442" s="5" t="s">
        <v>13</v>
      </c>
      <c r="H442" s="104" t="s">
        <v>1540</v>
      </c>
      <c r="I442" s="5" t="s">
        <v>1470</v>
      </c>
      <c r="J442" s="5" t="s">
        <v>1540</v>
      </c>
      <c r="K442" s="106" t="s">
        <v>1540</v>
      </c>
      <c r="L442" s="5" t="str">
        <f t="shared" si="13"/>
        <v>FAIL</v>
      </c>
      <c r="M442" s="5" t="s">
        <v>302</v>
      </c>
      <c r="N442" s="5">
        <f t="shared" si="14"/>
      </c>
      <c r="O442" s="5" t="s">
        <v>362</v>
      </c>
    </row>
    <row r="443" spans="1:16" ht="48">
      <c r="A443" s="24">
        <v>20220040200439</v>
      </c>
      <c r="B443" s="25">
        <v>1.1</v>
      </c>
      <c r="C443" s="24" t="s">
        <v>356</v>
      </c>
      <c r="D443" s="102">
        <v>38100</v>
      </c>
      <c r="E443" s="103" t="s">
        <v>1161</v>
      </c>
      <c r="F443" s="5" t="s">
        <v>348</v>
      </c>
      <c r="G443" s="5" t="s">
        <v>1161</v>
      </c>
      <c r="H443" s="104" t="s">
        <v>1540</v>
      </c>
      <c r="I443" s="5" t="s">
        <v>1674</v>
      </c>
      <c r="J443" s="5" t="s">
        <v>607</v>
      </c>
      <c r="K443" s="106" t="s">
        <v>607</v>
      </c>
      <c r="L443" s="5" t="str">
        <f t="shared" si="13"/>
        <v>GOOD</v>
      </c>
      <c r="M443" s="5" t="s">
        <v>350</v>
      </c>
      <c r="N443" s="5" t="str">
        <f t="shared" si="14"/>
        <v>ANY</v>
      </c>
      <c r="O443" s="5" t="s">
        <v>362</v>
      </c>
      <c r="P443" t="s">
        <v>395</v>
      </c>
    </row>
    <row r="444" spans="1:16" ht="24">
      <c r="A444" s="24">
        <v>20220040200440</v>
      </c>
      <c r="B444" s="25">
        <v>1.2</v>
      </c>
      <c r="C444" s="24" t="s">
        <v>52</v>
      </c>
      <c r="D444" s="102">
        <v>38100</v>
      </c>
      <c r="E444" s="103" t="s">
        <v>1161</v>
      </c>
      <c r="F444" s="5" t="s">
        <v>14</v>
      </c>
      <c r="G444" s="5" t="s">
        <v>1161</v>
      </c>
      <c r="H444" s="104" t="s">
        <v>440</v>
      </c>
      <c r="I444" s="5" t="s">
        <v>1552</v>
      </c>
      <c r="J444" s="5" t="s">
        <v>607</v>
      </c>
      <c r="K444" s="106" t="s">
        <v>607</v>
      </c>
      <c r="L444" s="5" t="str">
        <f t="shared" si="13"/>
        <v>GOOD</v>
      </c>
      <c r="M444" s="5" t="s">
        <v>350</v>
      </c>
      <c r="N444" s="5" t="str">
        <f t="shared" si="14"/>
        <v>B5B6</v>
      </c>
      <c r="O444" s="5" t="s">
        <v>360</v>
      </c>
      <c r="P444" t="s">
        <v>395</v>
      </c>
    </row>
    <row r="445" spans="1:16" ht="48">
      <c r="A445" s="24">
        <v>20220040200441</v>
      </c>
      <c r="B445" s="25">
        <v>1.1</v>
      </c>
      <c r="C445" s="24" t="s">
        <v>52</v>
      </c>
      <c r="D445" s="102">
        <v>38084</v>
      </c>
      <c r="E445" s="103" t="s">
        <v>1161</v>
      </c>
      <c r="F445" s="5" t="s">
        <v>348</v>
      </c>
      <c r="G445" s="5" t="s">
        <v>1161</v>
      </c>
      <c r="H445" s="104" t="s">
        <v>485</v>
      </c>
      <c r="I445" s="5" t="s">
        <v>1675</v>
      </c>
      <c r="J445" s="5" t="s">
        <v>607</v>
      </c>
      <c r="K445" s="106" t="s">
        <v>607</v>
      </c>
      <c r="L445" s="5" t="str">
        <f t="shared" si="13"/>
        <v>GOOD</v>
      </c>
      <c r="M445" s="5" t="s">
        <v>350</v>
      </c>
      <c r="N445" s="5" t="str">
        <f t="shared" si="14"/>
        <v>ANY</v>
      </c>
      <c r="O445" s="5" t="s">
        <v>362</v>
      </c>
      <c r="P445" t="s">
        <v>431</v>
      </c>
    </row>
    <row r="446" spans="1:16" ht="72">
      <c r="A446" s="24">
        <v>20220040200442</v>
      </c>
      <c r="B446" s="25">
        <v>1.1</v>
      </c>
      <c r="C446" s="24" t="s">
        <v>52</v>
      </c>
      <c r="D446" s="102">
        <v>38086</v>
      </c>
      <c r="E446" s="103" t="s">
        <v>1161</v>
      </c>
      <c r="F446" s="5" t="s">
        <v>15</v>
      </c>
      <c r="G446" s="5" t="s">
        <v>1161</v>
      </c>
      <c r="H446" s="104" t="s">
        <v>1540</v>
      </c>
      <c r="I446" s="5" t="s">
        <v>1676</v>
      </c>
      <c r="J446" s="5" t="s">
        <v>607</v>
      </c>
      <c r="K446" s="106" t="s">
        <v>607</v>
      </c>
      <c r="L446" s="5" t="str">
        <f t="shared" si="13"/>
        <v>GOOD</v>
      </c>
      <c r="M446" s="5" t="s">
        <v>350</v>
      </c>
      <c r="N446" s="5" t="str">
        <f t="shared" si="14"/>
        <v>ANY</v>
      </c>
      <c r="O446" s="5" t="s">
        <v>362</v>
      </c>
      <c r="P446" t="s">
        <v>335</v>
      </c>
    </row>
    <row r="447" spans="1:16" ht="24">
      <c r="A447" s="24">
        <v>20220040200443</v>
      </c>
      <c r="B447" s="25">
        <v>1.1</v>
      </c>
      <c r="C447" s="24" t="s">
        <v>33</v>
      </c>
      <c r="D447" s="102">
        <v>38082</v>
      </c>
      <c r="E447" s="103" t="s">
        <v>1161</v>
      </c>
      <c r="F447" s="5" t="s">
        <v>348</v>
      </c>
      <c r="G447" s="5" t="s">
        <v>1161</v>
      </c>
      <c r="H447" s="104" t="s">
        <v>485</v>
      </c>
      <c r="I447" s="5" t="s">
        <v>1671</v>
      </c>
      <c r="J447" s="5" t="s">
        <v>607</v>
      </c>
      <c r="K447" s="106" t="s">
        <v>607</v>
      </c>
      <c r="L447" s="5" t="str">
        <f t="shared" si="13"/>
        <v>GOOD</v>
      </c>
      <c r="M447" s="5" t="s">
        <v>350</v>
      </c>
      <c r="N447" s="5" t="str">
        <f t="shared" si="14"/>
        <v>ANY</v>
      </c>
      <c r="O447" s="5" t="s">
        <v>362</v>
      </c>
      <c r="P447" t="s">
        <v>395</v>
      </c>
    </row>
    <row r="448" spans="1:16" ht="60">
      <c r="A448" s="24">
        <v>20220040200444</v>
      </c>
      <c r="B448" s="25">
        <v>1.2</v>
      </c>
      <c r="C448" s="24" t="s">
        <v>52</v>
      </c>
      <c r="D448" s="102">
        <v>38107</v>
      </c>
      <c r="E448" s="103" t="s">
        <v>1161</v>
      </c>
      <c r="F448" s="5" t="s">
        <v>16</v>
      </c>
      <c r="G448" s="5" t="s">
        <v>1161</v>
      </c>
      <c r="H448" s="104" t="s">
        <v>440</v>
      </c>
      <c r="I448" s="5" t="s">
        <v>1677</v>
      </c>
      <c r="J448" s="5" t="s">
        <v>607</v>
      </c>
      <c r="K448" s="106" t="s">
        <v>607</v>
      </c>
      <c r="L448" s="5" t="str">
        <f t="shared" si="13"/>
        <v>GOOD</v>
      </c>
      <c r="M448" s="5" t="s">
        <v>350</v>
      </c>
      <c r="N448" s="5" t="str">
        <f t="shared" si="14"/>
        <v>B5B6</v>
      </c>
      <c r="O448" s="5" t="s">
        <v>360</v>
      </c>
      <c r="P448" t="s">
        <v>281</v>
      </c>
    </row>
    <row r="449" spans="1:16" ht="24">
      <c r="A449" s="24">
        <v>20220040200445</v>
      </c>
      <c r="B449" s="25">
        <v>1.1</v>
      </c>
      <c r="C449" s="24" t="s">
        <v>52</v>
      </c>
      <c r="D449" s="102">
        <v>38068</v>
      </c>
      <c r="E449" s="103" t="s">
        <v>1161</v>
      </c>
      <c r="F449" s="5" t="s">
        <v>348</v>
      </c>
      <c r="G449" s="5" t="s">
        <v>1161</v>
      </c>
      <c r="H449" s="104" t="s">
        <v>1540</v>
      </c>
      <c r="I449" s="5" t="s">
        <v>1552</v>
      </c>
      <c r="J449" s="5" t="s">
        <v>607</v>
      </c>
      <c r="K449" s="106" t="s">
        <v>607</v>
      </c>
      <c r="L449" s="5" t="str">
        <f t="shared" si="13"/>
        <v>GOOD</v>
      </c>
      <c r="M449" s="5" t="s">
        <v>350</v>
      </c>
      <c r="N449" s="5" t="str">
        <f t="shared" si="14"/>
        <v>ANY</v>
      </c>
      <c r="O449" s="5" t="s">
        <v>362</v>
      </c>
      <c r="P449" t="s">
        <v>225</v>
      </c>
    </row>
    <row r="450" spans="1:15" ht="24">
      <c r="A450" s="24">
        <v>20220040200446</v>
      </c>
      <c r="B450" s="25">
        <v>4.2</v>
      </c>
      <c r="C450" s="24" t="s">
        <v>352</v>
      </c>
      <c r="D450" s="102" t="s">
        <v>1540</v>
      </c>
      <c r="E450" s="103" t="s">
        <v>1166</v>
      </c>
      <c r="F450" s="5" t="s">
        <v>17</v>
      </c>
      <c r="H450" s="104" t="s">
        <v>1540</v>
      </c>
      <c r="I450" s="5" t="s">
        <v>1470</v>
      </c>
      <c r="J450" s="5" t="s">
        <v>1540</v>
      </c>
      <c r="K450" s="106" t="s">
        <v>1540</v>
      </c>
      <c r="L450" s="5" t="str">
        <f t="shared" si="13"/>
        <v>FAIL</v>
      </c>
      <c r="M450" s="5" t="s">
        <v>302</v>
      </c>
      <c r="N450" s="5">
        <f t="shared" si="14"/>
      </c>
      <c r="O450" s="5" t="s">
        <v>362</v>
      </c>
    </row>
    <row r="451" spans="1:16" ht="24">
      <c r="A451" s="24">
        <v>20220040200447</v>
      </c>
      <c r="B451" s="25">
        <v>1.1</v>
      </c>
      <c r="C451" s="24" t="s">
        <v>33</v>
      </c>
      <c r="D451" s="102">
        <v>38082</v>
      </c>
      <c r="E451" s="103" t="s">
        <v>1161</v>
      </c>
      <c r="F451" s="5" t="s">
        <v>348</v>
      </c>
      <c r="G451" s="5" t="s">
        <v>1161</v>
      </c>
      <c r="H451" s="104" t="s">
        <v>440</v>
      </c>
      <c r="I451" s="5" t="s">
        <v>1678</v>
      </c>
      <c r="J451" s="5" t="s">
        <v>607</v>
      </c>
      <c r="K451" s="107" t="s">
        <v>607</v>
      </c>
      <c r="L451" s="5" t="str">
        <f t="shared" si="13"/>
        <v>GOOD</v>
      </c>
      <c r="M451" s="5" t="s">
        <v>350</v>
      </c>
      <c r="N451" s="5" t="str">
        <f t="shared" si="14"/>
        <v>ANY</v>
      </c>
      <c r="O451" s="5" t="s">
        <v>362</v>
      </c>
      <c r="P451" t="s">
        <v>282</v>
      </c>
    </row>
    <row r="452" spans="1:16" ht="24">
      <c r="A452" s="24">
        <v>20220040200448</v>
      </c>
      <c r="B452" s="25">
        <v>1.1</v>
      </c>
      <c r="C452" s="24" t="s">
        <v>186</v>
      </c>
      <c r="D452" s="102">
        <v>38078</v>
      </c>
      <c r="E452" s="103" t="s">
        <v>1161</v>
      </c>
      <c r="F452" s="5" t="s">
        <v>349</v>
      </c>
      <c r="G452" s="5" t="s">
        <v>1161</v>
      </c>
      <c r="H452" s="104" t="s">
        <v>1540</v>
      </c>
      <c r="I452" s="5" t="s">
        <v>1622</v>
      </c>
      <c r="J452" s="5" t="s">
        <v>607</v>
      </c>
      <c r="K452" s="106" t="s">
        <v>607</v>
      </c>
      <c r="L452" s="5" t="str">
        <f t="shared" si="13"/>
        <v>GOOD</v>
      </c>
      <c r="M452" s="5" t="s">
        <v>350</v>
      </c>
      <c r="N452" s="5" t="str">
        <f t="shared" si="14"/>
        <v>ANY</v>
      </c>
      <c r="O452" s="5" t="s">
        <v>362</v>
      </c>
      <c r="P452" t="s">
        <v>395</v>
      </c>
    </row>
    <row r="453" spans="1:16" ht="24">
      <c r="A453" s="24">
        <v>20220040200449</v>
      </c>
      <c r="B453" s="25">
        <v>1.2</v>
      </c>
      <c r="C453" s="24" t="s">
        <v>52</v>
      </c>
      <c r="D453" s="102">
        <v>38077</v>
      </c>
      <c r="E453" s="103" t="s">
        <v>1161</v>
      </c>
      <c r="F453" s="5" t="s">
        <v>18</v>
      </c>
      <c r="G453" s="5" t="s">
        <v>1161</v>
      </c>
      <c r="H453" s="104" t="s">
        <v>1540</v>
      </c>
      <c r="I453" s="5" t="s">
        <v>1552</v>
      </c>
      <c r="J453" s="5" t="s">
        <v>607</v>
      </c>
      <c r="K453" s="106" t="s">
        <v>607</v>
      </c>
      <c r="L453" s="5" t="str">
        <f t="shared" si="13"/>
        <v>GOOD</v>
      </c>
      <c r="M453" s="5" t="s">
        <v>350</v>
      </c>
      <c r="N453" s="5" t="str">
        <f t="shared" si="14"/>
        <v>B5B6</v>
      </c>
      <c r="O453" s="5" t="s">
        <v>360</v>
      </c>
      <c r="P453" t="s">
        <v>283</v>
      </c>
    </row>
    <row r="454" spans="1:16" ht="24">
      <c r="A454" s="24">
        <v>20220040200450</v>
      </c>
      <c r="B454" s="25">
        <v>1.2</v>
      </c>
      <c r="C454" s="24" t="s">
        <v>52</v>
      </c>
      <c r="D454" s="102">
        <v>38082</v>
      </c>
      <c r="E454" s="103" t="s">
        <v>1161</v>
      </c>
      <c r="F454" s="5" t="s">
        <v>18</v>
      </c>
      <c r="G454" s="5" t="s">
        <v>1161</v>
      </c>
      <c r="H454" s="104" t="s">
        <v>1540</v>
      </c>
      <c r="I454" s="5" t="s">
        <v>1552</v>
      </c>
      <c r="J454" s="5" t="s">
        <v>607</v>
      </c>
      <c r="K454" s="106" t="s">
        <v>607</v>
      </c>
      <c r="L454" s="5" t="str">
        <f t="shared" si="13"/>
        <v>GOOD</v>
      </c>
      <c r="M454" s="5" t="s">
        <v>350</v>
      </c>
      <c r="N454" s="5" t="str">
        <f t="shared" si="14"/>
        <v>B5B6</v>
      </c>
      <c r="O454" s="5" t="s">
        <v>360</v>
      </c>
      <c r="P454" t="s">
        <v>283</v>
      </c>
    </row>
    <row r="455" spans="1:16" ht="132">
      <c r="A455" s="24">
        <v>20220040200451</v>
      </c>
      <c r="B455" s="25">
        <v>1.2</v>
      </c>
      <c r="C455" s="24" t="s">
        <v>52</v>
      </c>
      <c r="D455" s="102">
        <v>38085</v>
      </c>
      <c r="E455" s="103" t="s">
        <v>1161</v>
      </c>
      <c r="F455" s="5" t="s">
        <v>19</v>
      </c>
      <c r="G455" s="5" t="s">
        <v>1161</v>
      </c>
      <c r="H455" s="104" t="s">
        <v>485</v>
      </c>
      <c r="I455" s="5" t="s">
        <v>1623</v>
      </c>
      <c r="J455" s="5" t="s">
        <v>607</v>
      </c>
      <c r="K455" s="106" t="s">
        <v>607</v>
      </c>
      <c r="L455" s="5" t="str">
        <f t="shared" si="13"/>
        <v>GOOD</v>
      </c>
      <c r="M455" s="5" t="s">
        <v>350</v>
      </c>
      <c r="N455" s="5" t="str">
        <f t="shared" si="14"/>
        <v>B5B6</v>
      </c>
      <c r="O455" s="5" t="s">
        <v>360</v>
      </c>
      <c r="P455" t="s">
        <v>284</v>
      </c>
    </row>
    <row r="456" spans="1:16" ht="60">
      <c r="A456" s="24">
        <v>20220040200452</v>
      </c>
      <c r="B456" s="25">
        <v>3.3</v>
      </c>
      <c r="C456" s="24" t="s">
        <v>52</v>
      </c>
      <c r="D456" s="102">
        <v>38105</v>
      </c>
      <c r="E456" s="103" t="s">
        <v>1161</v>
      </c>
      <c r="F456" s="5" t="s">
        <v>348</v>
      </c>
      <c r="G456" s="5" t="s">
        <v>1161</v>
      </c>
      <c r="H456" s="104" t="s">
        <v>1540</v>
      </c>
      <c r="I456" s="5" t="s">
        <v>1624</v>
      </c>
      <c r="J456" s="5" t="s">
        <v>607</v>
      </c>
      <c r="K456" s="106" t="s">
        <v>607</v>
      </c>
      <c r="L456" s="5" t="str">
        <f t="shared" si="13"/>
        <v>PASS2</v>
      </c>
      <c r="M456" s="5" t="s">
        <v>350</v>
      </c>
      <c r="N456" s="5" t="str">
        <f t="shared" si="14"/>
        <v>ANY</v>
      </c>
      <c r="O456" s="5" t="s">
        <v>362</v>
      </c>
      <c r="P456" t="s">
        <v>335</v>
      </c>
    </row>
    <row r="457" spans="1:16" ht="24">
      <c r="A457" s="24">
        <v>20220040200453</v>
      </c>
      <c r="B457" s="25">
        <v>1.2</v>
      </c>
      <c r="C457" s="24" t="s">
        <v>61</v>
      </c>
      <c r="D457" s="102">
        <v>38084</v>
      </c>
      <c r="E457" s="103" t="s">
        <v>1161</v>
      </c>
      <c r="F457" s="5" t="s">
        <v>62</v>
      </c>
      <c r="G457" s="5" t="s">
        <v>1161</v>
      </c>
      <c r="H457" s="104" t="s">
        <v>1540</v>
      </c>
      <c r="I457" s="5" t="s">
        <v>1625</v>
      </c>
      <c r="J457" s="5" t="s">
        <v>607</v>
      </c>
      <c r="K457" s="106" t="s">
        <v>607</v>
      </c>
      <c r="L457" s="5" t="str">
        <f t="shared" si="13"/>
        <v>GOOD</v>
      </c>
      <c r="M457" s="5" t="s">
        <v>350</v>
      </c>
      <c r="N457" s="5" t="str">
        <f t="shared" si="14"/>
        <v>B5B6</v>
      </c>
      <c r="O457" s="5" t="s">
        <v>355</v>
      </c>
      <c r="P457" t="s">
        <v>395</v>
      </c>
    </row>
    <row r="458" spans="1:16" ht="24">
      <c r="A458" s="24">
        <v>20220040200454</v>
      </c>
      <c r="B458" s="25">
        <v>1.1</v>
      </c>
      <c r="C458" s="24" t="s">
        <v>61</v>
      </c>
      <c r="D458" s="102">
        <v>38106</v>
      </c>
      <c r="E458" s="103" t="s">
        <v>1161</v>
      </c>
      <c r="F458" s="5" t="s">
        <v>348</v>
      </c>
      <c r="G458" s="5" t="s">
        <v>1161</v>
      </c>
      <c r="H458" s="104" t="s">
        <v>1540</v>
      </c>
      <c r="I458" s="5" t="s">
        <v>1626</v>
      </c>
      <c r="J458" s="5" t="s">
        <v>607</v>
      </c>
      <c r="K458" s="106" t="s">
        <v>607</v>
      </c>
      <c r="L458" s="5" t="str">
        <f t="shared" si="13"/>
        <v>GOOD</v>
      </c>
      <c r="M458" s="5" t="s">
        <v>350</v>
      </c>
      <c r="N458" s="5" t="str">
        <f t="shared" si="14"/>
        <v>ANY</v>
      </c>
      <c r="O458" s="5" t="s">
        <v>362</v>
      </c>
      <c r="P458" t="s">
        <v>285</v>
      </c>
    </row>
    <row r="459" spans="1:16" ht="24">
      <c r="A459" s="24">
        <v>20220040200455</v>
      </c>
      <c r="B459" s="25">
        <v>1.2</v>
      </c>
      <c r="C459" s="24" t="s">
        <v>61</v>
      </c>
      <c r="D459" s="102">
        <v>38103</v>
      </c>
      <c r="E459" s="103" t="s">
        <v>1161</v>
      </c>
      <c r="F459" s="5" t="s">
        <v>20</v>
      </c>
      <c r="G459" s="5" t="s">
        <v>1161</v>
      </c>
      <c r="H459" s="104" t="s">
        <v>1540</v>
      </c>
      <c r="I459" s="5" t="s">
        <v>1552</v>
      </c>
      <c r="J459" s="5" t="s">
        <v>607</v>
      </c>
      <c r="K459" s="106" t="s">
        <v>607</v>
      </c>
      <c r="L459" s="5" t="str">
        <f t="shared" si="13"/>
        <v>GOOD</v>
      </c>
      <c r="M459" s="5" t="s">
        <v>350</v>
      </c>
      <c r="N459" s="5" t="str">
        <f t="shared" si="14"/>
        <v>B5B6</v>
      </c>
      <c r="O459" s="5" t="s">
        <v>355</v>
      </c>
      <c r="P459" t="s">
        <v>395</v>
      </c>
    </row>
    <row r="460" spans="1:16" ht="108">
      <c r="A460" s="24">
        <v>20220040200456</v>
      </c>
      <c r="B460" s="25">
        <v>1.1</v>
      </c>
      <c r="C460" s="24" t="s">
        <v>183</v>
      </c>
      <c r="D460" s="102">
        <v>38154</v>
      </c>
      <c r="E460" s="103" t="s">
        <v>1161</v>
      </c>
      <c r="F460" s="5" t="s">
        <v>348</v>
      </c>
      <c r="G460" s="5" t="s">
        <v>1161</v>
      </c>
      <c r="H460" s="104" t="s">
        <v>1540</v>
      </c>
      <c r="I460" s="5" t="s">
        <v>1627</v>
      </c>
      <c r="J460" s="5" t="s">
        <v>607</v>
      </c>
      <c r="K460" s="106" t="s">
        <v>395</v>
      </c>
      <c r="L460" s="5" t="str">
        <f t="shared" si="13"/>
        <v>GOOD</v>
      </c>
      <c r="M460" s="5" t="s">
        <v>350</v>
      </c>
      <c r="N460" s="5" t="str">
        <f t="shared" si="14"/>
        <v>ANY</v>
      </c>
      <c r="O460" s="5" t="s">
        <v>362</v>
      </c>
      <c r="P460" t="s">
        <v>395</v>
      </c>
    </row>
    <row r="461" spans="1:16" ht="24">
      <c r="A461" s="24">
        <v>20220040200457</v>
      </c>
      <c r="B461" s="25">
        <v>1.1</v>
      </c>
      <c r="C461" s="24" t="s">
        <v>52</v>
      </c>
      <c r="D461" s="102">
        <v>38094</v>
      </c>
      <c r="E461" s="103" t="s">
        <v>1161</v>
      </c>
      <c r="F461" s="5" t="s">
        <v>21</v>
      </c>
      <c r="G461" s="5" t="s">
        <v>1161</v>
      </c>
      <c r="H461" s="104" t="s">
        <v>440</v>
      </c>
      <c r="I461" s="5" t="s">
        <v>1552</v>
      </c>
      <c r="J461" s="5" t="s">
        <v>607</v>
      </c>
      <c r="K461" s="107" t="s">
        <v>607</v>
      </c>
      <c r="L461" s="5" t="str">
        <f aca="true" t="shared" si="15" ref="L461:L524">IF(OR(B461=1.1,B461=1.2,B461=1.25),"GOOD",IF(OR(B461=2.1,B461=2.2,B461=2.25),"PASS",IF(OR(B461=3.3,B461=3.4,B461=3.45),"PASS2",IF(OR(B461=3.5,B461=3.6,B461=3.65),"SPARE",IF(OR(B461=4.1,B461=4.2),"FAIL","")))))</f>
        <v>GOOD</v>
      </c>
      <c r="M461" s="5" t="s">
        <v>350</v>
      </c>
      <c r="N461" s="5" t="str">
        <f aca="true" t="shared" si="16" ref="N461:N524">IF(OR(B461=1.1,B461=2.1,B461=3.3,B461=3.5),"ANY",IF(OR(B461=1.2,B461=2.2,B461=3.4,B461=3.6),"B5B6",IF(OR(B461=1.25,B461=2.25,B461=3.45,B461=3.65),"B6","")))</f>
        <v>ANY</v>
      </c>
      <c r="O461" s="5" t="s">
        <v>362</v>
      </c>
      <c r="P461" t="s">
        <v>225</v>
      </c>
    </row>
    <row r="462" spans="1:16" ht="60">
      <c r="A462" s="24">
        <v>20220040200458</v>
      </c>
      <c r="B462" s="25">
        <v>1.2</v>
      </c>
      <c r="C462" s="24" t="s">
        <v>183</v>
      </c>
      <c r="D462" s="102">
        <v>38139</v>
      </c>
      <c r="E462" s="103" t="s">
        <v>1161</v>
      </c>
      <c r="F462" s="5" t="s">
        <v>22</v>
      </c>
      <c r="G462" s="5" t="s">
        <v>1161</v>
      </c>
      <c r="H462" s="104" t="s">
        <v>1540</v>
      </c>
      <c r="I462" s="5" t="s">
        <v>1628</v>
      </c>
      <c r="J462" s="5" t="s">
        <v>607</v>
      </c>
      <c r="K462" s="106" t="s">
        <v>395</v>
      </c>
      <c r="L462" s="5" t="str">
        <f t="shared" si="15"/>
        <v>GOOD</v>
      </c>
      <c r="M462" s="5" t="s">
        <v>350</v>
      </c>
      <c r="N462" s="5" t="str">
        <f t="shared" si="16"/>
        <v>B5B6</v>
      </c>
      <c r="O462" s="5" t="s">
        <v>23</v>
      </c>
      <c r="P462" t="s">
        <v>395</v>
      </c>
    </row>
    <row r="463" spans="1:16" ht="24">
      <c r="A463" s="24">
        <v>20220040200459</v>
      </c>
      <c r="B463" s="25">
        <v>1.1</v>
      </c>
      <c r="C463" s="24" t="s">
        <v>52</v>
      </c>
      <c r="D463" s="102">
        <v>38094</v>
      </c>
      <c r="E463" s="103" t="s">
        <v>1161</v>
      </c>
      <c r="F463" s="5" t="s">
        <v>24</v>
      </c>
      <c r="G463" s="5" t="s">
        <v>1161</v>
      </c>
      <c r="H463" s="104" t="s">
        <v>197</v>
      </c>
      <c r="I463" s="5" t="s">
        <v>1629</v>
      </c>
      <c r="J463" s="5" t="s">
        <v>205</v>
      </c>
      <c r="K463" s="109" t="s">
        <v>286</v>
      </c>
      <c r="L463" s="5" t="str">
        <f t="shared" si="15"/>
        <v>GOOD</v>
      </c>
      <c r="M463" s="5" t="s">
        <v>350</v>
      </c>
      <c r="N463" s="5" t="str">
        <f t="shared" si="16"/>
        <v>ANY</v>
      </c>
      <c r="O463" s="5" t="s">
        <v>362</v>
      </c>
      <c r="P463" t="s">
        <v>287</v>
      </c>
    </row>
    <row r="464" spans="1:16" ht="36">
      <c r="A464" s="24">
        <v>20220040200460</v>
      </c>
      <c r="B464" s="25">
        <v>1.2</v>
      </c>
      <c r="C464" s="24" t="s">
        <v>183</v>
      </c>
      <c r="D464" s="102">
        <v>38093</v>
      </c>
      <c r="E464" s="103" t="s">
        <v>1161</v>
      </c>
      <c r="F464" s="5" t="s">
        <v>207</v>
      </c>
      <c r="G464" s="5" t="s">
        <v>1161</v>
      </c>
      <c r="H464" s="104" t="s">
        <v>1540</v>
      </c>
      <c r="I464" s="5" t="s">
        <v>1630</v>
      </c>
      <c r="J464" s="5" t="s">
        <v>607</v>
      </c>
      <c r="K464" s="106" t="s">
        <v>607</v>
      </c>
      <c r="L464" s="5" t="str">
        <f t="shared" si="15"/>
        <v>GOOD</v>
      </c>
      <c r="M464" s="5" t="s">
        <v>350</v>
      </c>
      <c r="N464" s="5" t="str">
        <f t="shared" si="16"/>
        <v>B5B6</v>
      </c>
      <c r="O464" s="5" t="s">
        <v>355</v>
      </c>
      <c r="P464" t="s">
        <v>395</v>
      </c>
    </row>
    <row r="465" spans="1:16" ht="24">
      <c r="A465" s="24">
        <v>20220040200461</v>
      </c>
      <c r="B465" s="25">
        <v>1.2</v>
      </c>
      <c r="C465" s="24" t="s">
        <v>52</v>
      </c>
      <c r="D465" s="102">
        <v>38097</v>
      </c>
      <c r="E465" s="103" t="s">
        <v>1161</v>
      </c>
      <c r="F465" s="5" t="s">
        <v>25</v>
      </c>
      <c r="G465" s="5" t="s">
        <v>1161</v>
      </c>
      <c r="H465" s="104" t="s">
        <v>1540</v>
      </c>
      <c r="I465" s="5" t="s">
        <v>1552</v>
      </c>
      <c r="J465" s="5" t="s">
        <v>607</v>
      </c>
      <c r="K465" s="106" t="s">
        <v>607</v>
      </c>
      <c r="L465" s="5" t="str">
        <f t="shared" si="15"/>
        <v>GOOD</v>
      </c>
      <c r="M465" s="5" t="s">
        <v>350</v>
      </c>
      <c r="N465" s="5" t="str">
        <f t="shared" si="16"/>
        <v>B5B6</v>
      </c>
      <c r="O465" s="5" t="s">
        <v>360</v>
      </c>
      <c r="P465" t="s">
        <v>395</v>
      </c>
    </row>
    <row r="466" spans="1:16" ht="24">
      <c r="A466" s="24">
        <v>20220040200462</v>
      </c>
      <c r="B466" s="111">
        <v>1.25</v>
      </c>
      <c r="C466" s="24" t="s">
        <v>52</v>
      </c>
      <c r="D466" s="102">
        <v>38093</v>
      </c>
      <c r="E466" s="103" t="s">
        <v>1161</v>
      </c>
      <c r="F466" s="5" t="s">
        <v>349</v>
      </c>
      <c r="G466" s="5" t="s">
        <v>1161</v>
      </c>
      <c r="H466" s="104" t="s">
        <v>440</v>
      </c>
      <c r="I466" s="5" t="s">
        <v>1552</v>
      </c>
      <c r="J466" s="5" t="s">
        <v>354</v>
      </c>
      <c r="K466" s="107" t="s">
        <v>288</v>
      </c>
      <c r="L466" s="5" t="str">
        <f t="shared" si="15"/>
        <v>GOOD</v>
      </c>
      <c r="M466" s="5" t="s">
        <v>350</v>
      </c>
      <c r="N466" s="5" t="str">
        <f t="shared" si="16"/>
        <v>B6</v>
      </c>
      <c r="O466" s="5" t="s">
        <v>192</v>
      </c>
      <c r="P466" t="s">
        <v>289</v>
      </c>
    </row>
    <row r="467" spans="1:16" ht="36">
      <c r="A467" s="24">
        <v>20220040200463</v>
      </c>
      <c r="B467" s="25">
        <v>1.1</v>
      </c>
      <c r="C467" s="24" t="s">
        <v>52</v>
      </c>
      <c r="D467" s="102">
        <v>38105</v>
      </c>
      <c r="E467" s="103" t="s">
        <v>1161</v>
      </c>
      <c r="F467" s="5" t="s">
        <v>348</v>
      </c>
      <c r="G467" s="5" t="s">
        <v>1161</v>
      </c>
      <c r="H467" s="104" t="s">
        <v>1540</v>
      </c>
      <c r="I467" s="5" t="s">
        <v>1631</v>
      </c>
      <c r="J467" s="5" t="s">
        <v>354</v>
      </c>
      <c r="K467" s="107" t="s">
        <v>406</v>
      </c>
      <c r="L467" s="5" t="str">
        <f t="shared" si="15"/>
        <v>GOOD</v>
      </c>
      <c r="M467" s="5" t="s">
        <v>350</v>
      </c>
      <c r="N467" s="5" t="str">
        <f t="shared" si="16"/>
        <v>ANY</v>
      </c>
      <c r="O467" s="5" t="s">
        <v>362</v>
      </c>
      <c r="P467" t="s">
        <v>290</v>
      </c>
    </row>
    <row r="468" spans="1:16" ht="36">
      <c r="A468" s="24">
        <v>20220040200464</v>
      </c>
      <c r="B468" s="25">
        <v>1.1</v>
      </c>
      <c r="C468" s="24" t="s">
        <v>356</v>
      </c>
      <c r="D468" s="102">
        <v>38133</v>
      </c>
      <c r="E468" s="103" t="s">
        <v>1161</v>
      </c>
      <c r="F468" s="5" t="s">
        <v>349</v>
      </c>
      <c r="G468" s="5" t="s">
        <v>1161</v>
      </c>
      <c r="H468" s="104" t="s">
        <v>1540</v>
      </c>
      <c r="I468" s="5" t="s">
        <v>1632</v>
      </c>
      <c r="J468" s="5" t="s">
        <v>607</v>
      </c>
      <c r="K468" s="106" t="s">
        <v>395</v>
      </c>
      <c r="L468" s="5" t="str">
        <f t="shared" si="15"/>
        <v>GOOD</v>
      </c>
      <c r="M468" s="5" t="s">
        <v>350</v>
      </c>
      <c r="N468" s="5" t="str">
        <f t="shared" si="16"/>
        <v>ANY</v>
      </c>
      <c r="O468" s="5" t="s">
        <v>362</v>
      </c>
      <c r="P468" t="s">
        <v>395</v>
      </c>
    </row>
    <row r="469" spans="1:16" ht="36">
      <c r="A469" s="24">
        <v>20220040200465</v>
      </c>
      <c r="B469" s="25">
        <v>1.1</v>
      </c>
      <c r="C469" s="24" t="s">
        <v>61</v>
      </c>
      <c r="D469" s="102">
        <v>38097</v>
      </c>
      <c r="E469" s="103" t="s">
        <v>1161</v>
      </c>
      <c r="F469" s="5" t="s">
        <v>348</v>
      </c>
      <c r="G469" s="5" t="s">
        <v>1161</v>
      </c>
      <c r="H469" s="104" t="s">
        <v>1540</v>
      </c>
      <c r="I469" s="5" t="s">
        <v>1633</v>
      </c>
      <c r="J469" s="5" t="s">
        <v>607</v>
      </c>
      <c r="K469" s="106" t="s">
        <v>607</v>
      </c>
      <c r="L469" s="5" t="str">
        <f t="shared" si="15"/>
        <v>GOOD</v>
      </c>
      <c r="M469" s="5" t="s">
        <v>350</v>
      </c>
      <c r="N469" s="5" t="str">
        <f t="shared" si="16"/>
        <v>ANY</v>
      </c>
      <c r="O469" s="5" t="s">
        <v>362</v>
      </c>
      <c r="P469" t="s">
        <v>291</v>
      </c>
    </row>
    <row r="470" spans="1:16" ht="36">
      <c r="A470" s="24">
        <v>20220040200466</v>
      </c>
      <c r="B470" s="25">
        <v>3.6</v>
      </c>
      <c r="C470" s="24" t="s">
        <v>319</v>
      </c>
      <c r="D470" s="102">
        <v>38187</v>
      </c>
      <c r="E470" s="103" t="s">
        <v>1165</v>
      </c>
      <c r="F470" s="5" t="s">
        <v>26</v>
      </c>
      <c r="G470" s="5" t="s">
        <v>1161</v>
      </c>
      <c r="H470" s="104" t="s">
        <v>1540</v>
      </c>
      <c r="I470" s="5" t="s">
        <v>1552</v>
      </c>
      <c r="J470" s="5" t="s">
        <v>607</v>
      </c>
      <c r="K470" s="106" t="s">
        <v>607</v>
      </c>
      <c r="L470" s="5" t="str">
        <f t="shared" si="15"/>
        <v>SPARE</v>
      </c>
      <c r="M470" s="5" t="s">
        <v>305</v>
      </c>
      <c r="N470" s="5" t="str">
        <f t="shared" si="16"/>
        <v>B5B6</v>
      </c>
      <c r="O470" s="5" t="s">
        <v>212</v>
      </c>
      <c r="P470" t="s">
        <v>130</v>
      </c>
    </row>
    <row r="471" spans="1:16" ht="24">
      <c r="A471" s="24">
        <v>20220040200467</v>
      </c>
      <c r="B471" s="25">
        <v>1.1</v>
      </c>
      <c r="C471" s="24" t="s">
        <v>61</v>
      </c>
      <c r="D471" s="102">
        <v>38097</v>
      </c>
      <c r="E471" s="103" t="s">
        <v>1161</v>
      </c>
      <c r="F471" s="5" t="s">
        <v>27</v>
      </c>
      <c r="G471" s="5" t="s">
        <v>1161</v>
      </c>
      <c r="H471" s="104" t="s">
        <v>1540</v>
      </c>
      <c r="I471" s="5" t="s">
        <v>1552</v>
      </c>
      <c r="J471" s="5" t="s">
        <v>607</v>
      </c>
      <c r="K471" s="106" t="s">
        <v>607</v>
      </c>
      <c r="L471" s="5" t="str">
        <f t="shared" si="15"/>
        <v>GOOD</v>
      </c>
      <c r="M471" s="5" t="s">
        <v>350</v>
      </c>
      <c r="N471" s="5" t="str">
        <f t="shared" si="16"/>
        <v>ANY</v>
      </c>
      <c r="O471" s="5" t="s">
        <v>362</v>
      </c>
      <c r="P471" t="s">
        <v>395</v>
      </c>
    </row>
    <row r="472" spans="1:16" ht="24">
      <c r="A472" s="24">
        <v>20220040200468</v>
      </c>
      <c r="B472" s="25">
        <v>1.1</v>
      </c>
      <c r="C472" s="24" t="s">
        <v>33</v>
      </c>
      <c r="D472" s="102">
        <v>38097</v>
      </c>
      <c r="E472" s="103" t="s">
        <v>1161</v>
      </c>
      <c r="F472" s="5" t="s">
        <v>348</v>
      </c>
      <c r="G472" s="5" t="s">
        <v>1161</v>
      </c>
      <c r="H472" s="104" t="s">
        <v>1540</v>
      </c>
      <c r="I472" s="5" t="s">
        <v>1552</v>
      </c>
      <c r="J472" s="5" t="s">
        <v>607</v>
      </c>
      <c r="K472" s="106" t="s">
        <v>607</v>
      </c>
      <c r="L472" s="5" t="str">
        <f t="shared" si="15"/>
        <v>GOOD</v>
      </c>
      <c r="M472" s="5" t="s">
        <v>350</v>
      </c>
      <c r="N472" s="5" t="str">
        <f t="shared" si="16"/>
        <v>ANY</v>
      </c>
      <c r="O472" s="5" t="s">
        <v>362</v>
      </c>
      <c r="P472" t="s">
        <v>395</v>
      </c>
    </row>
    <row r="473" spans="1:16" ht="48">
      <c r="A473" s="24">
        <v>20220040200469</v>
      </c>
      <c r="B473" s="113">
        <v>3.45</v>
      </c>
      <c r="C473" s="24" t="s">
        <v>194</v>
      </c>
      <c r="D473" s="102">
        <v>38103</v>
      </c>
      <c r="E473" s="103" t="s">
        <v>1161</v>
      </c>
      <c r="F473" s="5" t="s">
        <v>349</v>
      </c>
      <c r="G473" s="5" t="s">
        <v>1164</v>
      </c>
      <c r="H473" s="104" t="s">
        <v>1540</v>
      </c>
      <c r="I473" s="5" t="s">
        <v>1634</v>
      </c>
      <c r="J473" s="5" t="s">
        <v>607</v>
      </c>
      <c r="K473" s="106" t="s">
        <v>607</v>
      </c>
      <c r="L473" s="5" t="str">
        <f t="shared" si="15"/>
        <v>PASS2</v>
      </c>
      <c r="M473" s="5" t="s">
        <v>350</v>
      </c>
      <c r="N473" s="5" t="str">
        <f t="shared" si="16"/>
        <v>B6</v>
      </c>
      <c r="O473" s="5" t="s">
        <v>28</v>
      </c>
      <c r="P473" t="s">
        <v>607</v>
      </c>
    </row>
    <row r="474" spans="1:16" ht="24">
      <c r="A474" s="24">
        <v>20220040200470</v>
      </c>
      <c r="B474" s="25">
        <v>1.1</v>
      </c>
      <c r="C474" s="24" t="s">
        <v>61</v>
      </c>
      <c r="D474" s="102">
        <v>38098</v>
      </c>
      <c r="E474" s="103" t="s">
        <v>1161</v>
      </c>
      <c r="F474" s="5" t="s">
        <v>348</v>
      </c>
      <c r="G474" s="5" t="s">
        <v>1161</v>
      </c>
      <c r="H474" s="104" t="s">
        <v>1540</v>
      </c>
      <c r="I474" s="5" t="s">
        <v>1552</v>
      </c>
      <c r="J474" s="5" t="s">
        <v>607</v>
      </c>
      <c r="K474" s="106" t="s">
        <v>607</v>
      </c>
      <c r="L474" s="5" t="str">
        <f t="shared" si="15"/>
        <v>GOOD</v>
      </c>
      <c r="M474" s="5" t="s">
        <v>350</v>
      </c>
      <c r="N474" s="5" t="str">
        <f t="shared" si="16"/>
        <v>ANY</v>
      </c>
      <c r="O474" s="5" t="s">
        <v>362</v>
      </c>
      <c r="P474" t="s">
        <v>395</v>
      </c>
    </row>
    <row r="475" spans="1:16" ht="144">
      <c r="A475" s="24">
        <v>20220040200471</v>
      </c>
      <c r="B475" s="113">
        <v>3.45</v>
      </c>
      <c r="C475" s="24" t="s">
        <v>194</v>
      </c>
      <c r="D475" s="102">
        <v>38098</v>
      </c>
      <c r="E475" s="103" t="s">
        <v>1161</v>
      </c>
      <c r="F475" s="5" t="s">
        <v>29</v>
      </c>
      <c r="G475" s="5" t="s">
        <v>1164</v>
      </c>
      <c r="H475" s="104" t="s">
        <v>440</v>
      </c>
      <c r="I475" s="5" t="s">
        <v>1635</v>
      </c>
      <c r="J475" s="5" t="s">
        <v>607</v>
      </c>
      <c r="K475" s="106" t="s">
        <v>395</v>
      </c>
      <c r="L475" s="5" t="str">
        <f t="shared" si="15"/>
        <v>PASS2</v>
      </c>
      <c r="M475" s="5" t="s">
        <v>350</v>
      </c>
      <c r="N475" s="5" t="str">
        <f t="shared" si="16"/>
        <v>B6</v>
      </c>
      <c r="O475" s="5" t="s">
        <v>28</v>
      </c>
      <c r="P475" t="s">
        <v>292</v>
      </c>
    </row>
    <row r="476" spans="1:16" ht="132">
      <c r="A476" s="24">
        <v>20220040200472</v>
      </c>
      <c r="B476" s="113">
        <v>3.65</v>
      </c>
      <c r="C476" s="24" t="s">
        <v>319</v>
      </c>
      <c r="D476" s="102">
        <v>38148</v>
      </c>
      <c r="E476" s="103" t="s">
        <v>1161</v>
      </c>
      <c r="F476" s="5" t="s">
        <v>348</v>
      </c>
      <c r="G476" s="5" t="s">
        <v>1161</v>
      </c>
      <c r="H476" s="104" t="s">
        <v>1540</v>
      </c>
      <c r="I476" s="5" t="s">
        <v>1636</v>
      </c>
      <c r="J476" s="5" t="s">
        <v>607</v>
      </c>
      <c r="K476" s="106" t="s">
        <v>395</v>
      </c>
      <c r="L476" s="5" t="str">
        <f t="shared" si="15"/>
        <v>SPARE</v>
      </c>
      <c r="M476" s="5" t="s">
        <v>123</v>
      </c>
      <c r="N476" s="5" t="str">
        <f t="shared" si="16"/>
        <v>B6</v>
      </c>
      <c r="O476" s="5" t="s">
        <v>192</v>
      </c>
      <c r="P476" t="s">
        <v>135</v>
      </c>
    </row>
    <row r="477" spans="1:16" ht="240">
      <c r="A477" s="24">
        <v>20220040200473</v>
      </c>
      <c r="B477" s="113">
        <v>2.25</v>
      </c>
      <c r="C477" s="24" t="s">
        <v>356</v>
      </c>
      <c r="D477" s="102">
        <v>38100</v>
      </c>
      <c r="E477" s="103" t="s">
        <v>1161</v>
      </c>
      <c r="F477" s="5" t="s">
        <v>348</v>
      </c>
      <c r="G477" s="5" t="s">
        <v>1161</v>
      </c>
      <c r="H477" s="104" t="s">
        <v>1540</v>
      </c>
      <c r="I477" s="5" t="s">
        <v>1681</v>
      </c>
      <c r="J477" s="5" t="s">
        <v>607</v>
      </c>
      <c r="K477" s="106" t="s">
        <v>395</v>
      </c>
      <c r="L477" s="5" t="str">
        <f t="shared" si="15"/>
        <v>PASS</v>
      </c>
      <c r="M477" s="5" t="s">
        <v>350</v>
      </c>
      <c r="N477" s="5" t="str">
        <f t="shared" si="16"/>
        <v>B6</v>
      </c>
      <c r="O477" s="5" t="s">
        <v>192</v>
      </c>
      <c r="P477" t="s">
        <v>395</v>
      </c>
    </row>
    <row r="478" spans="1:15" ht="24">
      <c r="A478" s="24">
        <v>20220040200474</v>
      </c>
      <c r="B478" s="25">
        <v>4.2</v>
      </c>
      <c r="C478" s="24" t="s">
        <v>352</v>
      </c>
      <c r="D478" s="102">
        <v>38104</v>
      </c>
      <c r="E478" s="103" t="s">
        <v>1161</v>
      </c>
      <c r="F478" s="5" t="s">
        <v>30</v>
      </c>
      <c r="H478" s="104" t="s">
        <v>1540</v>
      </c>
      <c r="I478" s="5" t="s">
        <v>1682</v>
      </c>
      <c r="J478" s="5" t="s">
        <v>607</v>
      </c>
      <c r="K478" s="106" t="s">
        <v>607</v>
      </c>
      <c r="L478" s="5" t="str">
        <f t="shared" si="15"/>
        <v>FAIL</v>
      </c>
      <c r="M478" s="5" t="s">
        <v>115</v>
      </c>
      <c r="N478" s="5">
        <f t="shared" si="16"/>
      </c>
      <c r="O478" s="5" t="s">
        <v>362</v>
      </c>
    </row>
    <row r="479" spans="1:16" ht="84">
      <c r="A479" s="24">
        <v>20220040200475</v>
      </c>
      <c r="B479" s="25">
        <v>1.1</v>
      </c>
      <c r="C479" s="24" t="s">
        <v>194</v>
      </c>
      <c r="D479" s="102">
        <v>38103</v>
      </c>
      <c r="E479" s="103" t="s">
        <v>1161</v>
      </c>
      <c r="F479" s="5" t="s">
        <v>348</v>
      </c>
      <c r="G479" s="5" t="s">
        <v>1161</v>
      </c>
      <c r="H479" s="104" t="s">
        <v>1540</v>
      </c>
      <c r="I479" s="5" t="s">
        <v>1683</v>
      </c>
      <c r="J479" s="5" t="s">
        <v>607</v>
      </c>
      <c r="K479" s="106" t="s">
        <v>607</v>
      </c>
      <c r="L479" s="5" t="str">
        <f t="shared" si="15"/>
        <v>GOOD</v>
      </c>
      <c r="M479" s="5" t="s">
        <v>350</v>
      </c>
      <c r="N479" s="5" t="str">
        <f t="shared" si="16"/>
        <v>ANY</v>
      </c>
      <c r="O479" s="5" t="s">
        <v>362</v>
      </c>
      <c r="P479" t="s">
        <v>607</v>
      </c>
    </row>
    <row r="480" spans="1:15" ht="33.75">
      <c r="A480" s="24">
        <v>20220040200476</v>
      </c>
      <c r="B480" s="25">
        <v>4.2</v>
      </c>
      <c r="C480" s="24" t="s">
        <v>352</v>
      </c>
      <c r="D480" s="102">
        <v>38100</v>
      </c>
      <c r="E480" s="103" t="s">
        <v>1166</v>
      </c>
      <c r="F480" s="5" t="s">
        <v>31</v>
      </c>
      <c r="H480" s="104" t="s">
        <v>197</v>
      </c>
      <c r="I480" s="5" t="s">
        <v>1470</v>
      </c>
      <c r="J480" s="5" t="s">
        <v>205</v>
      </c>
      <c r="K480" s="107" t="s">
        <v>293</v>
      </c>
      <c r="L480" s="5" t="str">
        <f t="shared" si="15"/>
        <v>FAIL</v>
      </c>
      <c r="M480" s="5" t="s">
        <v>302</v>
      </c>
      <c r="N480" s="5">
        <f t="shared" si="16"/>
      </c>
      <c r="O480" s="5" t="s">
        <v>362</v>
      </c>
    </row>
    <row r="481" spans="1:16" ht="48">
      <c r="A481" s="24">
        <v>20220040200477</v>
      </c>
      <c r="B481" s="25">
        <v>1.1</v>
      </c>
      <c r="C481" s="24" t="s">
        <v>356</v>
      </c>
      <c r="D481" s="102">
        <v>38128</v>
      </c>
      <c r="E481" s="103" t="s">
        <v>1161</v>
      </c>
      <c r="F481" s="5" t="s">
        <v>348</v>
      </c>
      <c r="H481" s="104" t="s">
        <v>440</v>
      </c>
      <c r="I481" s="5" t="s">
        <v>1684</v>
      </c>
      <c r="J481" s="5" t="s">
        <v>607</v>
      </c>
      <c r="K481" s="106" t="s">
        <v>395</v>
      </c>
      <c r="L481" s="5" t="str">
        <f t="shared" si="15"/>
        <v>GOOD</v>
      </c>
      <c r="M481" s="5" t="s">
        <v>350</v>
      </c>
      <c r="N481" s="5" t="str">
        <f t="shared" si="16"/>
        <v>ANY</v>
      </c>
      <c r="O481" s="5" t="s">
        <v>362</v>
      </c>
      <c r="P481" t="s">
        <v>395</v>
      </c>
    </row>
    <row r="482" spans="1:16" ht="48">
      <c r="A482" s="24">
        <v>20220040200478</v>
      </c>
      <c r="B482" s="113">
        <v>3.65</v>
      </c>
      <c r="C482" s="24" t="s">
        <v>319</v>
      </c>
      <c r="D482" s="102">
        <v>38105</v>
      </c>
      <c r="E482" s="103" t="s">
        <v>1161</v>
      </c>
      <c r="F482" s="5" t="s">
        <v>348</v>
      </c>
      <c r="G482" s="5" t="s">
        <v>1165</v>
      </c>
      <c r="H482" s="104" t="s">
        <v>440</v>
      </c>
      <c r="I482" s="5" t="s">
        <v>1685</v>
      </c>
      <c r="J482" s="5" t="s">
        <v>607</v>
      </c>
      <c r="K482" s="106" t="s">
        <v>607</v>
      </c>
      <c r="L482" s="5" t="str">
        <f t="shared" si="15"/>
        <v>SPARE</v>
      </c>
      <c r="M482" s="5" t="s">
        <v>307</v>
      </c>
      <c r="N482" s="5" t="str">
        <f t="shared" si="16"/>
        <v>B6</v>
      </c>
      <c r="O482" s="5" t="s">
        <v>158</v>
      </c>
      <c r="P482" t="s">
        <v>138</v>
      </c>
    </row>
    <row r="483" spans="1:16" ht="36">
      <c r="A483" s="24">
        <v>20220040200479</v>
      </c>
      <c r="B483" s="113">
        <v>3.45</v>
      </c>
      <c r="C483" s="24" t="s">
        <v>194</v>
      </c>
      <c r="D483" s="102">
        <v>38106</v>
      </c>
      <c r="E483" s="103" t="s">
        <v>1161</v>
      </c>
      <c r="F483" s="5" t="s">
        <v>159</v>
      </c>
      <c r="G483" s="5" t="s">
        <v>1164</v>
      </c>
      <c r="H483" s="104" t="s">
        <v>440</v>
      </c>
      <c r="I483" s="5" t="s">
        <v>1686</v>
      </c>
      <c r="J483" s="5" t="s">
        <v>607</v>
      </c>
      <c r="K483" s="106" t="s">
        <v>395</v>
      </c>
      <c r="L483" s="5" t="str">
        <f t="shared" si="15"/>
        <v>PASS2</v>
      </c>
      <c r="M483" s="5" t="s">
        <v>350</v>
      </c>
      <c r="N483" s="5" t="str">
        <f t="shared" si="16"/>
        <v>B6</v>
      </c>
      <c r="O483" s="5" t="s">
        <v>28</v>
      </c>
      <c r="P483" t="s">
        <v>294</v>
      </c>
    </row>
    <row r="484" spans="1:16" ht="24">
      <c r="A484" s="24">
        <v>20220040200480</v>
      </c>
      <c r="B484" s="25">
        <v>1.1</v>
      </c>
      <c r="C484" s="24" t="s">
        <v>61</v>
      </c>
      <c r="D484" s="102">
        <v>38107</v>
      </c>
      <c r="E484" s="103" t="s">
        <v>1161</v>
      </c>
      <c r="F484" s="5" t="s">
        <v>348</v>
      </c>
      <c r="G484" s="5" t="s">
        <v>1161</v>
      </c>
      <c r="H484" s="104" t="s">
        <v>1540</v>
      </c>
      <c r="I484" s="5" t="s">
        <v>1552</v>
      </c>
      <c r="J484" s="5" t="s">
        <v>607</v>
      </c>
      <c r="K484" s="106" t="s">
        <v>395</v>
      </c>
      <c r="L484" s="5" t="str">
        <f t="shared" si="15"/>
        <v>GOOD</v>
      </c>
      <c r="M484" s="5" t="s">
        <v>350</v>
      </c>
      <c r="N484" s="5" t="str">
        <f t="shared" si="16"/>
        <v>ANY</v>
      </c>
      <c r="O484" s="5" t="s">
        <v>362</v>
      </c>
      <c r="P484" t="s">
        <v>395</v>
      </c>
    </row>
    <row r="485" spans="1:16" ht="24">
      <c r="A485" s="24">
        <v>20220040200481</v>
      </c>
      <c r="B485" s="25">
        <v>1.1</v>
      </c>
      <c r="C485" s="24" t="s">
        <v>358</v>
      </c>
      <c r="D485" s="102">
        <v>38128</v>
      </c>
      <c r="E485" s="103" t="s">
        <v>1161</v>
      </c>
      <c r="F485" s="5" t="s">
        <v>348</v>
      </c>
      <c r="G485" s="5" t="s">
        <v>1161</v>
      </c>
      <c r="H485" s="104" t="s">
        <v>440</v>
      </c>
      <c r="I485" s="5" t="s">
        <v>1483</v>
      </c>
      <c r="J485" s="5" t="s">
        <v>607</v>
      </c>
      <c r="K485" s="106" t="s">
        <v>395</v>
      </c>
      <c r="L485" s="5" t="str">
        <f t="shared" si="15"/>
        <v>GOOD</v>
      </c>
      <c r="M485" s="5" t="s">
        <v>350</v>
      </c>
      <c r="N485" s="5" t="str">
        <f t="shared" si="16"/>
        <v>ANY</v>
      </c>
      <c r="O485" s="5" t="s">
        <v>362</v>
      </c>
      <c r="P485" t="s">
        <v>395</v>
      </c>
    </row>
    <row r="486" spans="1:16" ht="48">
      <c r="A486" s="24">
        <v>20220040200482</v>
      </c>
      <c r="B486" s="113">
        <v>3.6</v>
      </c>
      <c r="C486" s="24" t="s">
        <v>319</v>
      </c>
      <c r="D486" s="102">
        <v>38114</v>
      </c>
      <c r="E486" s="103" t="s">
        <v>1165</v>
      </c>
      <c r="F486" s="5" t="s">
        <v>160</v>
      </c>
      <c r="G486" s="5" t="s">
        <v>1161</v>
      </c>
      <c r="H486" s="104" t="s">
        <v>440</v>
      </c>
      <c r="I486" s="5" t="s">
        <v>1375</v>
      </c>
      <c r="J486" s="5" t="s">
        <v>607</v>
      </c>
      <c r="K486" s="106" t="s">
        <v>395</v>
      </c>
      <c r="L486" s="5" t="str">
        <f t="shared" si="15"/>
        <v>SPARE</v>
      </c>
      <c r="M486" s="5" t="s">
        <v>118</v>
      </c>
      <c r="N486" s="5" t="str">
        <f t="shared" si="16"/>
        <v>B5B6</v>
      </c>
      <c r="O486" s="5" t="s">
        <v>212</v>
      </c>
      <c r="P486" t="s">
        <v>130</v>
      </c>
    </row>
    <row r="487" spans="1:16" ht="24">
      <c r="A487" s="24">
        <v>20220040200483</v>
      </c>
      <c r="B487" s="25">
        <v>1.1</v>
      </c>
      <c r="C487" s="24" t="s">
        <v>61</v>
      </c>
      <c r="D487" s="102">
        <v>38110</v>
      </c>
      <c r="E487" s="103" t="s">
        <v>1161</v>
      </c>
      <c r="F487" s="5" t="s">
        <v>348</v>
      </c>
      <c r="G487" s="5" t="s">
        <v>1161</v>
      </c>
      <c r="H487" s="104" t="s">
        <v>440</v>
      </c>
      <c r="I487" s="5" t="s">
        <v>1552</v>
      </c>
      <c r="J487" s="5" t="s">
        <v>607</v>
      </c>
      <c r="K487" s="106" t="s">
        <v>395</v>
      </c>
      <c r="L487" s="5" t="str">
        <f t="shared" si="15"/>
        <v>GOOD</v>
      </c>
      <c r="M487" s="5" t="s">
        <v>350</v>
      </c>
      <c r="N487" s="5" t="str">
        <f t="shared" si="16"/>
        <v>ANY</v>
      </c>
      <c r="O487" s="5" t="s">
        <v>362</v>
      </c>
      <c r="P487" t="s">
        <v>395</v>
      </c>
    </row>
    <row r="488" spans="1:16" ht="24">
      <c r="A488" s="24">
        <v>20220040200484</v>
      </c>
      <c r="B488" s="25">
        <v>1.1</v>
      </c>
      <c r="C488" s="24" t="s">
        <v>61</v>
      </c>
      <c r="D488" s="102">
        <v>38110</v>
      </c>
      <c r="E488" s="103" t="s">
        <v>1161</v>
      </c>
      <c r="F488" s="5" t="s">
        <v>161</v>
      </c>
      <c r="G488" s="5" t="s">
        <v>1161</v>
      </c>
      <c r="H488" s="104" t="s">
        <v>440</v>
      </c>
      <c r="I488" s="5" t="s">
        <v>1687</v>
      </c>
      <c r="J488" s="5" t="s">
        <v>607</v>
      </c>
      <c r="K488" s="106" t="s">
        <v>395</v>
      </c>
      <c r="L488" s="5" t="str">
        <f t="shared" si="15"/>
        <v>GOOD</v>
      </c>
      <c r="M488" s="5" t="s">
        <v>350</v>
      </c>
      <c r="N488" s="5" t="str">
        <f t="shared" si="16"/>
        <v>ANY</v>
      </c>
      <c r="O488" s="5" t="s">
        <v>362</v>
      </c>
      <c r="P488" t="s">
        <v>1531</v>
      </c>
    </row>
    <row r="489" spans="1:16" ht="24">
      <c r="A489" s="24">
        <v>20220040200485</v>
      </c>
      <c r="B489" s="25">
        <v>1.2</v>
      </c>
      <c r="C489" s="24" t="s">
        <v>358</v>
      </c>
      <c r="D489" s="102">
        <v>38114</v>
      </c>
      <c r="E489" s="103" t="s">
        <v>1161</v>
      </c>
      <c r="F489" s="5" t="s">
        <v>162</v>
      </c>
      <c r="G489" s="5" t="s">
        <v>1161</v>
      </c>
      <c r="H489" s="104" t="s">
        <v>1540</v>
      </c>
      <c r="I489" s="5" t="s">
        <v>1552</v>
      </c>
      <c r="J489" s="5" t="s">
        <v>607</v>
      </c>
      <c r="K489" s="106" t="s">
        <v>395</v>
      </c>
      <c r="L489" s="5" t="str">
        <f t="shared" si="15"/>
        <v>GOOD</v>
      </c>
      <c r="M489" s="5" t="s">
        <v>350</v>
      </c>
      <c r="N489" s="5" t="str">
        <f t="shared" si="16"/>
        <v>B5B6</v>
      </c>
      <c r="O489" s="5" t="s">
        <v>355</v>
      </c>
      <c r="P489" t="s">
        <v>395</v>
      </c>
    </row>
    <row r="490" spans="1:16" ht="24">
      <c r="A490" s="24">
        <v>20220040200486</v>
      </c>
      <c r="B490" s="25">
        <v>1.1</v>
      </c>
      <c r="C490" s="24" t="s">
        <v>61</v>
      </c>
      <c r="D490" s="102">
        <v>38110</v>
      </c>
      <c r="E490" s="103" t="s">
        <v>1161</v>
      </c>
      <c r="F490" s="5" t="s">
        <v>348</v>
      </c>
      <c r="G490" s="5" t="s">
        <v>1161</v>
      </c>
      <c r="H490" s="104" t="s">
        <v>440</v>
      </c>
      <c r="I490" s="5" t="s">
        <v>1552</v>
      </c>
      <c r="J490" s="5" t="s">
        <v>607</v>
      </c>
      <c r="K490" s="106" t="s">
        <v>395</v>
      </c>
      <c r="L490" s="5" t="str">
        <f t="shared" si="15"/>
        <v>GOOD</v>
      </c>
      <c r="M490" s="5" t="s">
        <v>350</v>
      </c>
      <c r="N490" s="5" t="str">
        <f t="shared" si="16"/>
        <v>ANY</v>
      </c>
      <c r="O490" s="5" t="s">
        <v>362</v>
      </c>
      <c r="P490" t="s">
        <v>1531</v>
      </c>
    </row>
    <row r="491" spans="1:16" ht="36">
      <c r="A491" s="24">
        <v>20220040200487</v>
      </c>
      <c r="B491" s="111">
        <v>1.1</v>
      </c>
      <c r="C491" s="24" t="s">
        <v>358</v>
      </c>
      <c r="D491" s="102">
        <v>38112</v>
      </c>
      <c r="E491" s="103" t="s">
        <v>1161</v>
      </c>
      <c r="F491" s="5" t="s">
        <v>348</v>
      </c>
      <c r="G491" s="5" t="s">
        <v>1161</v>
      </c>
      <c r="H491" s="104" t="s">
        <v>1540</v>
      </c>
      <c r="I491" s="5" t="s">
        <v>1688</v>
      </c>
      <c r="J491" s="5" t="s">
        <v>607</v>
      </c>
      <c r="K491" s="106" t="s">
        <v>395</v>
      </c>
      <c r="L491" s="5" t="str">
        <f t="shared" si="15"/>
        <v>GOOD</v>
      </c>
      <c r="M491" s="5" t="s">
        <v>350</v>
      </c>
      <c r="N491" s="5" t="str">
        <f t="shared" si="16"/>
        <v>ANY</v>
      </c>
      <c r="O491" s="5" t="s">
        <v>362</v>
      </c>
      <c r="P491" t="s">
        <v>395</v>
      </c>
    </row>
    <row r="492" spans="1:16" ht="36">
      <c r="A492" s="24">
        <v>20220040200488</v>
      </c>
      <c r="B492" s="25">
        <v>1.1</v>
      </c>
      <c r="C492" s="24" t="s">
        <v>182</v>
      </c>
      <c r="D492" s="102">
        <v>38112</v>
      </c>
      <c r="E492" s="103" t="s">
        <v>1161</v>
      </c>
      <c r="F492" s="5" t="s">
        <v>348</v>
      </c>
      <c r="G492" s="5" t="s">
        <v>1161</v>
      </c>
      <c r="H492" s="104" t="s">
        <v>440</v>
      </c>
      <c r="I492" s="5" t="s">
        <v>1689</v>
      </c>
      <c r="J492" s="5" t="s">
        <v>607</v>
      </c>
      <c r="K492" s="106" t="s">
        <v>395</v>
      </c>
      <c r="L492" s="5" t="str">
        <f t="shared" si="15"/>
        <v>GOOD</v>
      </c>
      <c r="M492" s="5" t="s">
        <v>350</v>
      </c>
      <c r="N492" s="5" t="str">
        <f t="shared" si="16"/>
        <v>ANY</v>
      </c>
      <c r="O492" s="5" t="s">
        <v>362</v>
      </c>
      <c r="P492" t="s">
        <v>295</v>
      </c>
    </row>
    <row r="493" spans="1:16" ht="48">
      <c r="A493" s="24">
        <v>20220040200489</v>
      </c>
      <c r="B493" s="25">
        <v>1.1</v>
      </c>
      <c r="C493" s="24" t="s">
        <v>61</v>
      </c>
      <c r="D493" s="102">
        <v>38112</v>
      </c>
      <c r="E493" s="103" t="s">
        <v>1161</v>
      </c>
      <c r="F493" s="5" t="s">
        <v>104</v>
      </c>
      <c r="G493" s="5" t="s">
        <v>1161</v>
      </c>
      <c r="H493" s="104" t="s">
        <v>440</v>
      </c>
      <c r="I493" s="5" t="s">
        <v>1690</v>
      </c>
      <c r="J493" s="5" t="s">
        <v>607</v>
      </c>
      <c r="K493" s="106" t="s">
        <v>395</v>
      </c>
      <c r="L493" s="5" t="str">
        <f t="shared" si="15"/>
        <v>GOOD</v>
      </c>
      <c r="M493" s="5" t="s">
        <v>350</v>
      </c>
      <c r="N493" s="5" t="str">
        <f t="shared" si="16"/>
        <v>ANY</v>
      </c>
      <c r="O493" s="5" t="s">
        <v>362</v>
      </c>
      <c r="P493" t="s">
        <v>296</v>
      </c>
    </row>
    <row r="494" spans="1:16" ht="24">
      <c r="A494" s="24">
        <v>20220040200490</v>
      </c>
      <c r="B494" s="25">
        <v>1.1</v>
      </c>
      <c r="C494" s="24" t="s">
        <v>61</v>
      </c>
      <c r="D494" s="102">
        <v>38114</v>
      </c>
      <c r="E494" s="103" t="s">
        <v>1161</v>
      </c>
      <c r="F494" s="5" t="s">
        <v>163</v>
      </c>
      <c r="G494" s="5" t="s">
        <v>1161</v>
      </c>
      <c r="H494" s="104" t="s">
        <v>440</v>
      </c>
      <c r="I494" s="5" t="s">
        <v>1552</v>
      </c>
      <c r="J494" s="5" t="s">
        <v>607</v>
      </c>
      <c r="K494" s="106" t="s">
        <v>395</v>
      </c>
      <c r="L494" s="5" t="str">
        <f t="shared" si="15"/>
        <v>GOOD</v>
      </c>
      <c r="M494" s="5" t="s">
        <v>350</v>
      </c>
      <c r="N494" s="5" t="str">
        <f t="shared" si="16"/>
        <v>ANY</v>
      </c>
      <c r="O494" s="5" t="s">
        <v>362</v>
      </c>
      <c r="P494" t="s">
        <v>1531</v>
      </c>
    </row>
    <row r="495" spans="1:16" ht="24">
      <c r="A495" s="24">
        <v>20220040200491</v>
      </c>
      <c r="B495" s="25">
        <v>1.1</v>
      </c>
      <c r="C495" s="24" t="s">
        <v>61</v>
      </c>
      <c r="D495" s="102">
        <v>38113</v>
      </c>
      <c r="E495" s="103" t="s">
        <v>1161</v>
      </c>
      <c r="F495" s="5" t="s">
        <v>164</v>
      </c>
      <c r="G495" s="5" t="s">
        <v>1161</v>
      </c>
      <c r="H495" s="104" t="s">
        <v>1540</v>
      </c>
      <c r="I495" s="5" t="s">
        <v>1552</v>
      </c>
      <c r="J495" s="5" t="s">
        <v>607</v>
      </c>
      <c r="K495" s="106" t="s">
        <v>395</v>
      </c>
      <c r="L495" s="5" t="str">
        <f t="shared" si="15"/>
        <v>GOOD</v>
      </c>
      <c r="M495" s="5" t="s">
        <v>350</v>
      </c>
      <c r="N495" s="5" t="str">
        <f t="shared" si="16"/>
        <v>ANY</v>
      </c>
      <c r="O495" s="5" t="s">
        <v>362</v>
      </c>
      <c r="P495" t="s">
        <v>395</v>
      </c>
    </row>
    <row r="496" spans="1:16" ht="60">
      <c r="A496" s="24">
        <v>20220040200492</v>
      </c>
      <c r="B496" s="25">
        <v>1.2</v>
      </c>
      <c r="C496" s="24" t="s">
        <v>61</v>
      </c>
      <c r="D496" s="102">
        <v>38113</v>
      </c>
      <c r="E496" s="103" t="s">
        <v>1161</v>
      </c>
      <c r="F496" s="5" t="s">
        <v>165</v>
      </c>
      <c r="G496" s="5" t="s">
        <v>1161</v>
      </c>
      <c r="H496" s="104" t="s">
        <v>1540</v>
      </c>
      <c r="I496" s="5" t="s">
        <v>1691</v>
      </c>
      <c r="J496" s="5" t="s">
        <v>607</v>
      </c>
      <c r="K496" s="106" t="s">
        <v>395</v>
      </c>
      <c r="L496" s="5" t="str">
        <f t="shared" si="15"/>
        <v>GOOD</v>
      </c>
      <c r="M496" s="5" t="s">
        <v>350</v>
      </c>
      <c r="N496" s="5" t="str">
        <f t="shared" si="16"/>
        <v>B5B6</v>
      </c>
      <c r="O496" s="5" t="s">
        <v>360</v>
      </c>
      <c r="P496" t="s">
        <v>297</v>
      </c>
    </row>
    <row r="497" spans="1:16" ht="24">
      <c r="A497" s="24">
        <v>20220040200493</v>
      </c>
      <c r="B497" s="25">
        <v>1.2</v>
      </c>
      <c r="C497" s="24" t="s">
        <v>61</v>
      </c>
      <c r="D497" s="102">
        <v>38114</v>
      </c>
      <c r="E497" s="103" t="s">
        <v>1161</v>
      </c>
      <c r="F497" s="5" t="s">
        <v>62</v>
      </c>
      <c r="G497" s="5" t="s">
        <v>1161</v>
      </c>
      <c r="H497" s="104" t="s">
        <v>440</v>
      </c>
      <c r="I497" s="5" t="s">
        <v>1552</v>
      </c>
      <c r="J497" s="5" t="s">
        <v>607</v>
      </c>
      <c r="K497" s="106" t="s">
        <v>395</v>
      </c>
      <c r="L497" s="5" t="str">
        <f t="shared" si="15"/>
        <v>GOOD</v>
      </c>
      <c r="M497" s="5" t="s">
        <v>350</v>
      </c>
      <c r="N497" s="5" t="str">
        <f t="shared" si="16"/>
        <v>B5B6</v>
      </c>
      <c r="O497" s="5" t="s">
        <v>355</v>
      </c>
      <c r="P497" t="s">
        <v>1531</v>
      </c>
    </row>
    <row r="498" spans="1:16" ht="24">
      <c r="A498" s="24">
        <v>20220040200494</v>
      </c>
      <c r="B498" s="25">
        <v>1.1</v>
      </c>
      <c r="C498" s="24" t="s">
        <v>61</v>
      </c>
      <c r="D498" s="102">
        <v>38114</v>
      </c>
      <c r="E498" s="103" t="s">
        <v>1161</v>
      </c>
      <c r="F498" s="5" t="s">
        <v>349</v>
      </c>
      <c r="G498" s="5" t="s">
        <v>1161</v>
      </c>
      <c r="H498" s="104" t="s">
        <v>1540</v>
      </c>
      <c r="I498" s="5" t="s">
        <v>1552</v>
      </c>
      <c r="J498" s="5" t="s">
        <v>607</v>
      </c>
      <c r="K498" s="106" t="s">
        <v>395</v>
      </c>
      <c r="L498" s="5" t="str">
        <f t="shared" si="15"/>
        <v>GOOD</v>
      </c>
      <c r="M498" s="5" t="s">
        <v>350</v>
      </c>
      <c r="N498" s="5" t="str">
        <f t="shared" si="16"/>
        <v>ANY</v>
      </c>
      <c r="O498" s="5" t="s">
        <v>362</v>
      </c>
      <c r="P498" t="s">
        <v>395</v>
      </c>
    </row>
    <row r="499" spans="1:16" ht="24">
      <c r="A499" s="24">
        <v>20220040200495</v>
      </c>
      <c r="B499" s="25">
        <v>1.1</v>
      </c>
      <c r="C499" s="24" t="s">
        <v>186</v>
      </c>
      <c r="D499" s="102">
        <v>38119</v>
      </c>
      <c r="E499" s="103" t="s">
        <v>1161</v>
      </c>
      <c r="F499" s="5" t="s">
        <v>35</v>
      </c>
      <c r="G499" s="5" t="s">
        <v>1161</v>
      </c>
      <c r="H499" s="104" t="s">
        <v>1540</v>
      </c>
      <c r="I499" s="5" t="s">
        <v>1552</v>
      </c>
      <c r="J499" s="5" t="s">
        <v>607</v>
      </c>
      <c r="K499" s="106" t="s">
        <v>395</v>
      </c>
      <c r="L499" s="5" t="str">
        <f t="shared" si="15"/>
        <v>GOOD</v>
      </c>
      <c r="M499" s="5" t="s">
        <v>350</v>
      </c>
      <c r="N499" s="5" t="str">
        <f t="shared" si="16"/>
        <v>ANY</v>
      </c>
      <c r="O499" s="5" t="s">
        <v>362</v>
      </c>
      <c r="P499" t="s">
        <v>395</v>
      </c>
    </row>
    <row r="500" spans="1:16" ht="36">
      <c r="A500" s="24">
        <v>20220040200496</v>
      </c>
      <c r="B500" s="25">
        <v>2.1</v>
      </c>
      <c r="C500" s="24" t="s">
        <v>358</v>
      </c>
      <c r="D500" s="102">
        <v>38139</v>
      </c>
      <c r="E500" s="103" t="s">
        <v>1161</v>
      </c>
      <c r="F500" s="5" t="s">
        <v>348</v>
      </c>
      <c r="G500" s="5" t="s">
        <v>1161</v>
      </c>
      <c r="H500" s="104" t="s">
        <v>1540</v>
      </c>
      <c r="I500" s="5" t="s">
        <v>1692</v>
      </c>
      <c r="J500" s="5" t="s">
        <v>607</v>
      </c>
      <c r="K500" s="106" t="s">
        <v>395</v>
      </c>
      <c r="L500" s="5" t="str">
        <f t="shared" si="15"/>
        <v>PASS</v>
      </c>
      <c r="M500" s="5" t="s">
        <v>350</v>
      </c>
      <c r="N500" s="5" t="str">
        <f t="shared" si="16"/>
        <v>ANY</v>
      </c>
      <c r="O500" s="5" t="s">
        <v>362</v>
      </c>
      <c r="P500" t="s">
        <v>395</v>
      </c>
    </row>
    <row r="501" spans="1:16" ht="48">
      <c r="A501" s="24">
        <v>20220040200497</v>
      </c>
      <c r="B501" s="111">
        <v>1.25</v>
      </c>
      <c r="C501" s="24" t="s">
        <v>190</v>
      </c>
      <c r="D501" s="102">
        <v>38118</v>
      </c>
      <c r="E501" s="103" t="s">
        <v>1161</v>
      </c>
      <c r="F501" s="5" t="s">
        <v>166</v>
      </c>
      <c r="G501" s="5" t="s">
        <v>1161</v>
      </c>
      <c r="H501" s="104" t="s">
        <v>1540</v>
      </c>
      <c r="I501" s="5" t="s">
        <v>1693</v>
      </c>
      <c r="J501" s="5" t="s">
        <v>607</v>
      </c>
      <c r="K501" s="106" t="s">
        <v>395</v>
      </c>
      <c r="L501" s="5" t="str">
        <f t="shared" si="15"/>
        <v>GOOD</v>
      </c>
      <c r="M501" s="5" t="s">
        <v>350</v>
      </c>
      <c r="N501" s="5" t="str">
        <f t="shared" si="16"/>
        <v>B6</v>
      </c>
      <c r="O501" s="5" t="s">
        <v>192</v>
      </c>
      <c r="P501" t="s">
        <v>395</v>
      </c>
    </row>
    <row r="502" spans="1:16" ht="24">
      <c r="A502" s="24">
        <v>20220040200498</v>
      </c>
      <c r="B502" s="25">
        <v>1.1</v>
      </c>
      <c r="C502" s="24" t="s">
        <v>186</v>
      </c>
      <c r="D502" s="102">
        <v>38118</v>
      </c>
      <c r="E502" s="103" t="s">
        <v>1161</v>
      </c>
      <c r="F502" s="5" t="s">
        <v>348</v>
      </c>
      <c r="G502" s="5" t="s">
        <v>1161</v>
      </c>
      <c r="H502" s="104" t="s">
        <v>1540</v>
      </c>
      <c r="I502" s="5" t="s">
        <v>1552</v>
      </c>
      <c r="J502" s="5" t="s">
        <v>607</v>
      </c>
      <c r="K502" s="106" t="s">
        <v>395</v>
      </c>
      <c r="L502" s="5" t="str">
        <f t="shared" si="15"/>
        <v>GOOD</v>
      </c>
      <c r="M502" s="5" t="s">
        <v>350</v>
      </c>
      <c r="N502" s="5" t="str">
        <f t="shared" si="16"/>
        <v>ANY</v>
      </c>
      <c r="O502" s="5" t="s">
        <v>362</v>
      </c>
      <c r="P502" t="s">
        <v>395</v>
      </c>
    </row>
    <row r="503" spans="1:16" ht="96">
      <c r="A503" s="24">
        <v>20220040200499</v>
      </c>
      <c r="B503" s="25">
        <v>1.2</v>
      </c>
      <c r="C503" s="24" t="s">
        <v>183</v>
      </c>
      <c r="D503" s="102">
        <v>38111</v>
      </c>
      <c r="E503" s="103" t="s">
        <v>1161</v>
      </c>
      <c r="F503" s="5" t="s">
        <v>56</v>
      </c>
      <c r="G503" s="5" t="s">
        <v>1161</v>
      </c>
      <c r="H503" s="104" t="s">
        <v>1540</v>
      </c>
      <c r="I503" s="5" t="s">
        <v>1694</v>
      </c>
      <c r="J503" s="5" t="s">
        <v>607</v>
      </c>
      <c r="K503" s="106" t="s">
        <v>395</v>
      </c>
      <c r="L503" s="5" t="str">
        <f t="shared" si="15"/>
        <v>GOOD</v>
      </c>
      <c r="M503" s="5" t="s">
        <v>350</v>
      </c>
      <c r="N503" s="5" t="str">
        <f t="shared" si="16"/>
        <v>B5B6</v>
      </c>
      <c r="O503" s="5" t="s">
        <v>355</v>
      </c>
      <c r="P503" t="s">
        <v>395</v>
      </c>
    </row>
    <row r="504" spans="1:16" ht="120">
      <c r="A504" s="24">
        <v>20220040200500</v>
      </c>
      <c r="B504" s="25">
        <v>1.1</v>
      </c>
      <c r="C504" s="24" t="s">
        <v>183</v>
      </c>
      <c r="D504" s="102">
        <v>38153</v>
      </c>
      <c r="E504" s="103" t="s">
        <v>1161</v>
      </c>
      <c r="F504" s="5" t="s">
        <v>349</v>
      </c>
      <c r="G504" s="5" t="s">
        <v>1161</v>
      </c>
      <c r="H504" s="104" t="s">
        <v>1540</v>
      </c>
      <c r="I504" s="5" t="s">
        <v>1642</v>
      </c>
      <c r="J504" s="5" t="s">
        <v>607</v>
      </c>
      <c r="K504" s="106" t="s">
        <v>395</v>
      </c>
      <c r="L504" s="5" t="str">
        <f t="shared" si="15"/>
        <v>GOOD</v>
      </c>
      <c r="M504" s="5" t="s">
        <v>350</v>
      </c>
      <c r="N504" s="5" t="str">
        <f t="shared" si="16"/>
        <v>ANY</v>
      </c>
      <c r="O504" s="5" t="s">
        <v>362</v>
      </c>
      <c r="P504" t="s">
        <v>395</v>
      </c>
    </row>
    <row r="505" spans="1:16" ht="36">
      <c r="A505" s="24">
        <v>20220040200501</v>
      </c>
      <c r="B505" s="111">
        <v>2.1</v>
      </c>
      <c r="C505" s="24" t="s">
        <v>183</v>
      </c>
      <c r="D505" s="102">
        <v>38141</v>
      </c>
      <c r="E505" s="103" t="s">
        <v>1161</v>
      </c>
      <c r="F505" s="5" t="s">
        <v>349</v>
      </c>
      <c r="G505" s="5" t="s">
        <v>1161</v>
      </c>
      <c r="H505" s="104" t="s">
        <v>1540</v>
      </c>
      <c r="I505" s="5" t="s">
        <v>1643</v>
      </c>
      <c r="J505" s="5" t="s">
        <v>607</v>
      </c>
      <c r="K505" s="106" t="s">
        <v>395</v>
      </c>
      <c r="L505" s="5" t="str">
        <f t="shared" si="15"/>
        <v>PASS</v>
      </c>
      <c r="M505" s="5" t="s">
        <v>350</v>
      </c>
      <c r="N505" s="5" t="str">
        <f t="shared" si="16"/>
        <v>ANY</v>
      </c>
      <c r="O505" s="5" t="s">
        <v>362</v>
      </c>
      <c r="P505" t="s">
        <v>395</v>
      </c>
    </row>
    <row r="506" spans="1:16" ht="156">
      <c r="A506" s="24">
        <v>20220040200502</v>
      </c>
      <c r="B506" s="113">
        <v>3.65</v>
      </c>
      <c r="C506" s="24" t="s">
        <v>319</v>
      </c>
      <c r="D506" s="102">
        <v>38145</v>
      </c>
      <c r="E506" s="103" t="s">
        <v>1165</v>
      </c>
      <c r="F506" s="5" t="s">
        <v>26</v>
      </c>
      <c r="G506" s="5" t="s">
        <v>1161</v>
      </c>
      <c r="H506" s="104" t="s">
        <v>1540</v>
      </c>
      <c r="I506" s="5" t="s">
        <v>1603</v>
      </c>
      <c r="J506" s="5" t="s">
        <v>607</v>
      </c>
      <c r="K506" s="106" t="s">
        <v>395</v>
      </c>
      <c r="L506" s="5" t="str">
        <f t="shared" si="15"/>
        <v>SPARE</v>
      </c>
      <c r="M506" s="5" t="s">
        <v>305</v>
      </c>
      <c r="N506" s="5" t="str">
        <f t="shared" si="16"/>
        <v>B6</v>
      </c>
      <c r="O506" s="5" t="s">
        <v>167</v>
      </c>
      <c r="P506" t="s">
        <v>130</v>
      </c>
    </row>
    <row r="507" spans="1:16" ht="36">
      <c r="A507" s="24">
        <v>20220040200503</v>
      </c>
      <c r="B507" s="113">
        <v>3.45</v>
      </c>
      <c r="C507" s="24" t="s">
        <v>358</v>
      </c>
      <c r="D507" s="102">
        <v>38156</v>
      </c>
      <c r="E507" s="103" t="s">
        <v>1161</v>
      </c>
      <c r="F507" s="5" t="s">
        <v>168</v>
      </c>
      <c r="G507" s="5" t="s">
        <v>1164</v>
      </c>
      <c r="H507" s="104" t="s">
        <v>1540</v>
      </c>
      <c r="I507" s="5" t="s">
        <v>1604</v>
      </c>
      <c r="J507" s="5" t="s">
        <v>205</v>
      </c>
      <c r="K507" s="106" t="s">
        <v>1039</v>
      </c>
      <c r="L507" s="5" t="str">
        <f t="shared" si="15"/>
        <v>PASS2</v>
      </c>
      <c r="M507" s="5" t="s">
        <v>350</v>
      </c>
      <c r="N507" s="5" t="str">
        <f t="shared" si="16"/>
        <v>B6</v>
      </c>
      <c r="O507" s="5" t="s">
        <v>169</v>
      </c>
      <c r="P507" t="s">
        <v>1040</v>
      </c>
    </row>
    <row r="508" spans="1:16" ht="132">
      <c r="A508" s="24">
        <v>20220040200504</v>
      </c>
      <c r="B508" s="113">
        <v>1.25</v>
      </c>
      <c r="C508" s="24" t="s">
        <v>182</v>
      </c>
      <c r="D508" s="102">
        <v>38146</v>
      </c>
      <c r="E508" s="103" t="s">
        <v>1161</v>
      </c>
      <c r="F508" s="5" t="s">
        <v>62</v>
      </c>
      <c r="G508" s="5" t="s">
        <v>1161</v>
      </c>
      <c r="H508" s="104" t="s">
        <v>1540</v>
      </c>
      <c r="I508" s="5" t="s">
        <v>1605</v>
      </c>
      <c r="J508" s="5" t="s">
        <v>607</v>
      </c>
      <c r="K508" s="106" t="s">
        <v>395</v>
      </c>
      <c r="L508" s="5" t="str">
        <f t="shared" si="15"/>
        <v>GOOD</v>
      </c>
      <c r="M508" s="5" t="s">
        <v>350</v>
      </c>
      <c r="N508" s="5" t="str">
        <f t="shared" si="16"/>
        <v>B6</v>
      </c>
      <c r="O508" s="5" t="s">
        <v>202</v>
      </c>
      <c r="P508" t="s">
        <v>395</v>
      </c>
    </row>
    <row r="509" spans="1:16" ht="24">
      <c r="A509" s="24">
        <v>20220040200505</v>
      </c>
      <c r="B509" s="25">
        <v>1.1</v>
      </c>
      <c r="C509" s="24" t="s">
        <v>358</v>
      </c>
      <c r="D509" s="102">
        <v>38141</v>
      </c>
      <c r="E509" s="103" t="s">
        <v>1161</v>
      </c>
      <c r="F509" s="5" t="s">
        <v>349</v>
      </c>
      <c r="G509" s="5" t="s">
        <v>1161</v>
      </c>
      <c r="H509" s="104" t="s">
        <v>1540</v>
      </c>
      <c r="I509" s="5" t="s">
        <v>1606</v>
      </c>
      <c r="J509" s="5" t="s">
        <v>607</v>
      </c>
      <c r="K509" s="106" t="s">
        <v>395</v>
      </c>
      <c r="L509" s="5" t="str">
        <f t="shared" si="15"/>
        <v>GOOD</v>
      </c>
      <c r="M509" s="5" t="s">
        <v>350</v>
      </c>
      <c r="N509" s="5" t="str">
        <f t="shared" si="16"/>
        <v>ANY</v>
      </c>
      <c r="O509" s="5" t="s">
        <v>362</v>
      </c>
      <c r="P509" t="s">
        <v>395</v>
      </c>
    </row>
    <row r="510" spans="1:16" ht="24">
      <c r="A510" s="24">
        <v>20220040200506</v>
      </c>
      <c r="B510" s="25">
        <v>1.1</v>
      </c>
      <c r="C510" s="24" t="s">
        <v>358</v>
      </c>
      <c r="D510" s="102">
        <v>38141</v>
      </c>
      <c r="E510" s="103" t="s">
        <v>1161</v>
      </c>
      <c r="F510" s="5" t="s">
        <v>349</v>
      </c>
      <c r="G510" s="5" t="s">
        <v>1161</v>
      </c>
      <c r="H510" s="104" t="s">
        <v>1540</v>
      </c>
      <c r="I510" s="5" t="s">
        <v>1607</v>
      </c>
      <c r="J510" s="5" t="s">
        <v>607</v>
      </c>
      <c r="K510" s="106" t="s">
        <v>395</v>
      </c>
      <c r="L510" s="5" t="str">
        <f t="shared" si="15"/>
        <v>GOOD</v>
      </c>
      <c r="M510" s="5" t="s">
        <v>350</v>
      </c>
      <c r="N510" s="5" t="str">
        <f t="shared" si="16"/>
        <v>ANY</v>
      </c>
      <c r="O510" s="5" t="s">
        <v>362</v>
      </c>
      <c r="P510" t="s">
        <v>395</v>
      </c>
    </row>
    <row r="511" spans="1:16" ht="36">
      <c r="A511" s="24">
        <v>20220040200507</v>
      </c>
      <c r="B511" s="25">
        <v>1.1</v>
      </c>
      <c r="C511" s="24" t="s">
        <v>358</v>
      </c>
      <c r="D511" s="102">
        <v>38119</v>
      </c>
      <c r="E511" s="103" t="s">
        <v>1161</v>
      </c>
      <c r="F511" s="5" t="s">
        <v>348</v>
      </c>
      <c r="G511" s="5" t="s">
        <v>1161</v>
      </c>
      <c r="H511" s="104" t="s">
        <v>1540</v>
      </c>
      <c r="I511" s="5" t="s">
        <v>1608</v>
      </c>
      <c r="J511" s="5" t="s">
        <v>607</v>
      </c>
      <c r="K511" s="106" t="s">
        <v>395</v>
      </c>
      <c r="L511" s="5" t="str">
        <f t="shared" si="15"/>
        <v>GOOD</v>
      </c>
      <c r="M511" s="5" t="s">
        <v>350</v>
      </c>
      <c r="N511" s="5" t="str">
        <f t="shared" si="16"/>
        <v>ANY</v>
      </c>
      <c r="O511" s="5" t="s">
        <v>362</v>
      </c>
      <c r="P511" t="s">
        <v>395</v>
      </c>
    </row>
    <row r="512" spans="1:16" ht="204">
      <c r="A512" s="24">
        <v>20220040200508</v>
      </c>
      <c r="B512" s="25">
        <v>1.1</v>
      </c>
      <c r="C512" s="24" t="s">
        <v>190</v>
      </c>
      <c r="D512" s="102">
        <v>38120</v>
      </c>
      <c r="E512" s="103" t="s">
        <v>1161</v>
      </c>
      <c r="F512" s="5" t="s">
        <v>348</v>
      </c>
      <c r="G512" s="5" t="s">
        <v>1161</v>
      </c>
      <c r="H512" s="104" t="s">
        <v>1540</v>
      </c>
      <c r="I512" s="5" t="s">
        <v>1609</v>
      </c>
      <c r="J512" s="5" t="s">
        <v>607</v>
      </c>
      <c r="K512" s="106" t="s">
        <v>395</v>
      </c>
      <c r="L512" s="5" t="str">
        <f t="shared" si="15"/>
        <v>GOOD</v>
      </c>
      <c r="M512" s="5" t="s">
        <v>350</v>
      </c>
      <c r="N512" s="5" t="str">
        <f t="shared" si="16"/>
        <v>ANY</v>
      </c>
      <c r="O512" s="5" t="s">
        <v>362</v>
      </c>
      <c r="P512" t="s">
        <v>395</v>
      </c>
    </row>
    <row r="513" spans="1:16" ht="36">
      <c r="A513" s="24">
        <v>20220040200509</v>
      </c>
      <c r="B513" s="25">
        <v>1.1</v>
      </c>
      <c r="C513" s="24" t="s">
        <v>358</v>
      </c>
      <c r="D513" s="102">
        <v>38120</v>
      </c>
      <c r="E513" s="103" t="s">
        <v>1161</v>
      </c>
      <c r="F513" s="5" t="s">
        <v>348</v>
      </c>
      <c r="G513" s="5" t="s">
        <v>1161</v>
      </c>
      <c r="H513" s="104" t="s">
        <v>1540</v>
      </c>
      <c r="I513" s="5" t="s">
        <v>1610</v>
      </c>
      <c r="J513" s="5" t="s">
        <v>607</v>
      </c>
      <c r="K513" s="106" t="s">
        <v>395</v>
      </c>
      <c r="L513" s="5" t="str">
        <f t="shared" si="15"/>
        <v>GOOD</v>
      </c>
      <c r="M513" s="5" t="s">
        <v>350</v>
      </c>
      <c r="N513" s="5" t="str">
        <f t="shared" si="16"/>
        <v>ANY</v>
      </c>
      <c r="O513" s="5" t="s">
        <v>362</v>
      </c>
      <c r="P513" t="s">
        <v>1041</v>
      </c>
    </row>
    <row r="514" spans="1:16" ht="36">
      <c r="A514" s="24">
        <v>20220040200510</v>
      </c>
      <c r="B514" s="25">
        <v>1.1</v>
      </c>
      <c r="C514" s="24" t="s">
        <v>358</v>
      </c>
      <c r="D514" s="102">
        <v>38124</v>
      </c>
      <c r="E514" s="103" t="s">
        <v>1161</v>
      </c>
      <c r="F514" s="5" t="s">
        <v>349</v>
      </c>
      <c r="G514" s="5" t="s">
        <v>1161</v>
      </c>
      <c r="H514" s="104" t="s">
        <v>1540</v>
      </c>
      <c r="I514" s="5" t="s">
        <v>1611</v>
      </c>
      <c r="J514" s="5" t="s">
        <v>607</v>
      </c>
      <c r="K514" s="106" t="s">
        <v>395</v>
      </c>
      <c r="L514" s="5" t="str">
        <f t="shared" si="15"/>
        <v>GOOD</v>
      </c>
      <c r="M514" s="5" t="s">
        <v>350</v>
      </c>
      <c r="N514" s="5" t="str">
        <f t="shared" si="16"/>
        <v>ANY</v>
      </c>
      <c r="O514" s="5" t="s">
        <v>362</v>
      </c>
      <c r="P514" t="s">
        <v>1042</v>
      </c>
    </row>
    <row r="515" spans="1:16" ht="24">
      <c r="A515" s="24">
        <v>20220040200511</v>
      </c>
      <c r="B515" s="25">
        <v>1.2</v>
      </c>
      <c r="C515" s="24" t="s">
        <v>182</v>
      </c>
      <c r="D515" s="102">
        <v>38124</v>
      </c>
      <c r="E515" s="103" t="s">
        <v>1161</v>
      </c>
      <c r="F515" s="5" t="s">
        <v>170</v>
      </c>
      <c r="G515" s="5" t="s">
        <v>1161</v>
      </c>
      <c r="H515" s="104" t="s">
        <v>1540</v>
      </c>
      <c r="I515" s="5" t="s">
        <v>1552</v>
      </c>
      <c r="J515" s="5" t="s">
        <v>607</v>
      </c>
      <c r="K515" s="106" t="s">
        <v>395</v>
      </c>
      <c r="L515" s="5" t="str">
        <f t="shared" si="15"/>
        <v>GOOD</v>
      </c>
      <c r="M515" s="5" t="s">
        <v>350</v>
      </c>
      <c r="N515" s="5" t="str">
        <f t="shared" si="16"/>
        <v>B5B6</v>
      </c>
      <c r="O515" s="5" t="s">
        <v>360</v>
      </c>
      <c r="P515" t="s">
        <v>395</v>
      </c>
    </row>
    <row r="516" spans="1:16" ht="24">
      <c r="A516" s="24">
        <v>20220040200512</v>
      </c>
      <c r="B516" s="25">
        <v>1.1</v>
      </c>
      <c r="C516" s="24" t="s">
        <v>358</v>
      </c>
      <c r="D516" s="102">
        <v>38154</v>
      </c>
      <c r="E516" s="103" t="s">
        <v>1161</v>
      </c>
      <c r="F516" s="5" t="s">
        <v>171</v>
      </c>
      <c r="G516" s="5" t="s">
        <v>1161</v>
      </c>
      <c r="H516" s="104" t="s">
        <v>440</v>
      </c>
      <c r="I516" s="5" t="s">
        <v>1612</v>
      </c>
      <c r="J516" s="5" t="s">
        <v>607</v>
      </c>
      <c r="K516" s="106" t="s">
        <v>395</v>
      </c>
      <c r="L516" s="5" t="str">
        <f t="shared" si="15"/>
        <v>GOOD</v>
      </c>
      <c r="M516" s="5" t="s">
        <v>350</v>
      </c>
      <c r="N516" s="5" t="str">
        <f t="shared" si="16"/>
        <v>ANY</v>
      </c>
      <c r="O516" s="5" t="s">
        <v>362</v>
      </c>
      <c r="P516" t="s">
        <v>395</v>
      </c>
    </row>
    <row r="517" spans="1:16" ht="24">
      <c r="A517" s="24">
        <v>20220040200513</v>
      </c>
      <c r="B517" s="25">
        <v>1.2</v>
      </c>
      <c r="C517" s="24" t="s">
        <v>182</v>
      </c>
      <c r="D517" s="102">
        <v>38124</v>
      </c>
      <c r="E517" s="103" t="s">
        <v>1161</v>
      </c>
      <c r="F517" s="5" t="s">
        <v>172</v>
      </c>
      <c r="G517" s="5" t="s">
        <v>1161</v>
      </c>
      <c r="H517" s="104" t="s">
        <v>440</v>
      </c>
      <c r="I517" s="5" t="s">
        <v>1482</v>
      </c>
      <c r="J517" s="5" t="s">
        <v>607</v>
      </c>
      <c r="K517" s="106" t="s">
        <v>395</v>
      </c>
      <c r="L517" s="5" t="str">
        <f t="shared" si="15"/>
        <v>GOOD</v>
      </c>
      <c r="M517" s="5" t="s">
        <v>350</v>
      </c>
      <c r="N517" s="5" t="str">
        <f t="shared" si="16"/>
        <v>B5B6</v>
      </c>
      <c r="O517" s="5" t="s">
        <v>355</v>
      </c>
      <c r="P517" t="s">
        <v>1043</v>
      </c>
    </row>
    <row r="518" spans="1:16" ht="24">
      <c r="A518" s="24">
        <v>20220040200514</v>
      </c>
      <c r="B518" s="113">
        <v>1.25</v>
      </c>
      <c r="C518" s="24" t="s">
        <v>190</v>
      </c>
      <c r="D518" s="102">
        <v>38189</v>
      </c>
      <c r="E518" s="103" t="s">
        <v>1161</v>
      </c>
      <c r="F518" s="5" t="s">
        <v>173</v>
      </c>
      <c r="G518" s="5" t="s">
        <v>1161</v>
      </c>
      <c r="H518" s="104" t="s">
        <v>440</v>
      </c>
      <c r="I518" s="5" t="s">
        <v>1552</v>
      </c>
      <c r="J518" s="5" t="s">
        <v>607</v>
      </c>
      <c r="K518" s="106" t="s">
        <v>395</v>
      </c>
      <c r="L518" s="5" t="str">
        <f t="shared" si="15"/>
        <v>GOOD</v>
      </c>
      <c r="M518" s="5" t="s">
        <v>350</v>
      </c>
      <c r="N518" s="5" t="str">
        <f t="shared" si="16"/>
        <v>B6</v>
      </c>
      <c r="O518" s="5" t="s">
        <v>192</v>
      </c>
      <c r="P518" t="s">
        <v>395</v>
      </c>
    </row>
    <row r="519" spans="1:16" ht="36">
      <c r="A519" s="24">
        <v>20220040200515</v>
      </c>
      <c r="B519" s="25">
        <v>1.1</v>
      </c>
      <c r="C519" s="24" t="s">
        <v>358</v>
      </c>
      <c r="D519" s="102">
        <v>38125</v>
      </c>
      <c r="E519" s="103" t="s">
        <v>1161</v>
      </c>
      <c r="F519" s="5" t="s">
        <v>348</v>
      </c>
      <c r="G519" s="5" t="s">
        <v>1161</v>
      </c>
      <c r="H519" s="104" t="s">
        <v>1540</v>
      </c>
      <c r="I519" s="5" t="s">
        <v>1613</v>
      </c>
      <c r="J519" s="5" t="s">
        <v>607</v>
      </c>
      <c r="K519" s="106" t="s">
        <v>395</v>
      </c>
      <c r="L519" s="5" t="str">
        <f t="shared" si="15"/>
        <v>GOOD</v>
      </c>
      <c r="M519" s="5" t="s">
        <v>350</v>
      </c>
      <c r="N519" s="5" t="str">
        <f t="shared" si="16"/>
        <v>ANY</v>
      </c>
      <c r="O519" s="5" t="s">
        <v>362</v>
      </c>
      <c r="P519" t="s">
        <v>1044</v>
      </c>
    </row>
    <row r="520" spans="1:16" ht="36">
      <c r="A520" s="24">
        <v>20220040200516</v>
      </c>
      <c r="B520" s="25">
        <v>1.1</v>
      </c>
      <c r="C520" s="24" t="s">
        <v>358</v>
      </c>
      <c r="D520" s="102">
        <v>38124</v>
      </c>
      <c r="E520" s="103" t="s">
        <v>1161</v>
      </c>
      <c r="F520" s="5" t="s">
        <v>349</v>
      </c>
      <c r="G520" s="5" t="s">
        <v>1161</v>
      </c>
      <c r="H520" s="104" t="s">
        <v>1540</v>
      </c>
      <c r="I520" s="5" t="s">
        <v>1614</v>
      </c>
      <c r="J520" s="5" t="s">
        <v>607</v>
      </c>
      <c r="K520" s="106" t="s">
        <v>395</v>
      </c>
      <c r="L520" s="5" t="str">
        <f t="shared" si="15"/>
        <v>GOOD</v>
      </c>
      <c r="M520" s="5" t="s">
        <v>350</v>
      </c>
      <c r="N520" s="5" t="str">
        <f t="shared" si="16"/>
        <v>ANY</v>
      </c>
      <c r="O520" s="5" t="s">
        <v>362</v>
      </c>
      <c r="P520" t="s">
        <v>1045</v>
      </c>
    </row>
    <row r="521" spans="1:16" ht="228">
      <c r="A521" s="24">
        <v>20220040200517</v>
      </c>
      <c r="B521" s="25">
        <v>3.5</v>
      </c>
      <c r="C521" s="24" t="s">
        <v>319</v>
      </c>
      <c r="D521" s="102">
        <v>38135</v>
      </c>
      <c r="E521" s="103" t="s">
        <v>1161</v>
      </c>
      <c r="F521" s="5" t="s">
        <v>348</v>
      </c>
      <c r="G521" s="5" t="s">
        <v>1161</v>
      </c>
      <c r="H521" s="104" t="s">
        <v>1540</v>
      </c>
      <c r="I521" s="5" t="s">
        <v>1651</v>
      </c>
      <c r="J521" s="5" t="s">
        <v>354</v>
      </c>
      <c r="K521" s="110" t="s">
        <v>1046</v>
      </c>
      <c r="L521" s="5" t="str">
        <f t="shared" si="15"/>
        <v>SPARE</v>
      </c>
      <c r="M521" s="5" t="s">
        <v>124</v>
      </c>
      <c r="N521" s="5" t="str">
        <f t="shared" si="16"/>
        <v>ANY</v>
      </c>
      <c r="O521" s="5" t="s">
        <v>362</v>
      </c>
      <c r="P521" t="s">
        <v>135</v>
      </c>
    </row>
    <row r="522" spans="1:16" ht="240">
      <c r="A522" s="24">
        <v>20220040200518</v>
      </c>
      <c r="B522" s="116">
        <v>3.3</v>
      </c>
      <c r="C522" s="24" t="s">
        <v>190</v>
      </c>
      <c r="D522" s="102">
        <v>38135</v>
      </c>
      <c r="E522" s="103" t="s">
        <v>1161</v>
      </c>
      <c r="F522" s="5" t="s">
        <v>348</v>
      </c>
      <c r="G522" s="5" t="s">
        <v>1161</v>
      </c>
      <c r="H522" s="104" t="s">
        <v>1540</v>
      </c>
      <c r="I522" s="5" t="s">
        <v>1652</v>
      </c>
      <c r="J522" s="5" t="s">
        <v>607</v>
      </c>
      <c r="K522" s="110" t="s">
        <v>395</v>
      </c>
      <c r="L522" s="5" t="str">
        <f t="shared" si="15"/>
        <v>PASS2</v>
      </c>
      <c r="M522" s="5" t="s">
        <v>350</v>
      </c>
      <c r="N522" s="5" t="str">
        <f t="shared" si="16"/>
        <v>ANY</v>
      </c>
      <c r="O522" s="5" t="s">
        <v>362</v>
      </c>
      <c r="P522" t="s">
        <v>464</v>
      </c>
    </row>
    <row r="523" spans="1:16" ht="180">
      <c r="A523" s="24">
        <v>20220040200519</v>
      </c>
      <c r="B523" s="111">
        <v>1.2</v>
      </c>
      <c r="C523" s="24" t="s">
        <v>358</v>
      </c>
      <c r="D523" s="102">
        <v>38131</v>
      </c>
      <c r="E523" s="103" t="s">
        <v>1161</v>
      </c>
      <c r="F523" s="5" t="s">
        <v>174</v>
      </c>
      <c r="G523" s="5" t="s">
        <v>1161</v>
      </c>
      <c r="H523" s="104" t="s">
        <v>1540</v>
      </c>
      <c r="I523" s="5" t="s">
        <v>1653</v>
      </c>
      <c r="J523" s="5" t="s">
        <v>354</v>
      </c>
      <c r="K523" s="110" t="s">
        <v>395</v>
      </c>
      <c r="L523" s="5" t="str">
        <f t="shared" si="15"/>
        <v>GOOD</v>
      </c>
      <c r="M523" s="5" t="s">
        <v>350</v>
      </c>
      <c r="N523" s="5" t="str">
        <f t="shared" si="16"/>
        <v>B5B6</v>
      </c>
      <c r="O523" s="5" t="s">
        <v>360</v>
      </c>
      <c r="P523" t="s">
        <v>1041</v>
      </c>
    </row>
    <row r="524" spans="1:15" ht="24">
      <c r="A524" s="24">
        <v>20220040200520</v>
      </c>
      <c r="B524" s="113">
        <v>4.2</v>
      </c>
      <c r="C524" s="24" t="s">
        <v>352</v>
      </c>
      <c r="D524" s="102" t="s">
        <v>175</v>
      </c>
      <c r="E524" s="103" t="s">
        <v>1161</v>
      </c>
      <c r="F524" s="5" t="s">
        <v>348</v>
      </c>
      <c r="H524" s="104" t="s">
        <v>485</v>
      </c>
      <c r="I524" s="5" t="s">
        <v>1682</v>
      </c>
      <c r="J524" s="5" t="s">
        <v>607</v>
      </c>
      <c r="K524" s="106" t="s">
        <v>395</v>
      </c>
      <c r="L524" s="5" t="str">
        <f t="shared" si="15"/>
        <v>FAIL</v>
      </c>
      <c r="M524" s="5" t="s">
        <v>115</v>
      </c>
      <c r="N524" s="5">
        <f t="shared" si="16"/>
      </c>
      <c r="O524" s="5" t="s">
        <v>362</v>
      </c>
    </row>
    <row r="525" spans="1:16" ht="24">
      <c r="A525" s="24">
        <v>20220040200521</v>
      </c>
      <c r="B525" s="113">
        <v>3.65</v>
      </c>
      <c r="C525" s="24" t="s">
        <v>319</v>
      </c>
      <c r="D525" s="102">
        <v>38125</v>
      </c>
      <c r="E525" s="103" t="s">
        <v>1161</v>
      </c>
      <c r="F525" s="5" t="s">
        <v>348</v>
      </c>
      <c r="G525" s="5" t="s">
        <v>1165</v>
      </c>
      <c r="H525" s="104" t="s">
        <v>1540</v>
      </c>
      <c r="I525" s="5" t="s">
        <v>1654</v>
      </c>
      <c r="J525" s="5" t="s">
        <v>607</v>
      </c>
      <c r="K525" s="106" t="s">
        <v>395</v>
      </c>
      <c r="L525" s="5" t="str">
        <f aca="true" t="shared" si="17" ref="L525:L588">IF(OR(B525=1.1,B525=1.2,B525=1.25),"GOOD",IF(OR(B525=2.1,B525=2.2,B525=2.25),"PASS",IF(OR(B525=3.3,B525=3.4,B525=3.45),"PASS2",IF(OR(B525=3.5,B525=3.6,B525=3.65),"SPARE",IF(OR(B525=4.1,B525=4.2),"FAIL","")))))</f>
        <v>SPARE</v>
      </c>
      <c r="M525" s="5" t="s">
        <v>306</v>
      </c>
      <c r="N525" s="5" t="str">
        <f aca="true" t="shared" si="18" ref="N525:N588">IF(OR(B525=1.1,B525=2.1,B525=3.3,B525=3.5),"ANY",IF(OR(B525=1.2,B525=2.2,B525=3.4,B525=3.6),"B5B6",IF(OR(B525=1.25,B525=2.25,B525=3.45,B525=3.65),"B6","")))</f>
        <v>B6</v>
      </c>
      <c r="O525" s="5" t="s">
        <v>176</v>
      </c>
      <c r="P525" t="s">
        <v>139</v>
      </c>
    </row>
    <row r="526" spans="1:16" ht="204">
      <c r="A526" s="24">
        <v>20220040200522</v>
      </c>
      <c r="B526" s="113">
        <v>3.6</v>
      </c>
      <c r="C526" s="24" t="s">
        <v>319</v>
      </c>
      <c r="D526" s="102">
        <v>38132</v>
      </c>
      <c r="E526" s="103" t="s">
        <v>1165</v>
      </c>
      <c r="F526" s="5" t="s">
        <v>177</v>
      </c>
      <c r="G526" s="5" t="s">
        <v>1161</v>
      </c>
      <c r="H526" s="104" t="s">
        <v>1540</v>
      </c>
      <c r="I526" s="5" t="s">
        <v>1621</v>
      </c>
      <c r="J526" s="5" t="s">
        <v>607</v>
      </c>
      <c r="K526" s="106" t="s">
        <v>395</v>
      </c>
      <c r="L526" s="5" t="str">
        <f t="shared" si="17"/>
        <v>SPARE</v>
      </c>
      <c r="M526" s="5" t="s">
        <v>305</v>
      </c>
      <c r="N526" s="5" t="str">
        <f t="shared" si="18"/>
        <v>B5B6</v>
      </c>
      <c r="O526" s="5" t="s">
        <v>212</v>
      </c>
      <c r="P526" t="s">
        <v>130</v>
      </c>
    </row>
    <row r="527" spans="1:16" ht="216">
      <c r="A527" s="24">
        <v>20220040200523</v>
      </c>
      <c r="B527" s="25">
        <v>1.1</v>
      </c>
      <c r="C527" s="24" t="s">
        <v>358</v>
      </c>
      <c r="D527" s="102">
        <v>38160</v>
      </c>
      <c r="E527" s="103" t="s">
        <v>1161</v>
      </c>
      <c r="F527" s="5" t="s">
        <v>348</v>
      </c>
      <c r="G527" s="5" t="s">
        <v>1161</v>
      </c>
      <c r="H527" s="104" t="s">
        <v>1540</v>
      </c>
      <c r="I527" s="5" t="s">
        <v>1592</v>
      </c>
      <c r="J527" s="5" t="s">
        <v>354</v>
      </c>
      <c r="K527" s="110" t="s">
        <v>144</v>
      </c>
      <c r="L527" s="5" t="str">
        <f t="shared" si="17"/>
        <v>GOOD</v>
      </c>
      <c r="M527" s="5" t="s">
        <v>350</v>
      </c>
      <c r="N527" s="5" t="str">
        <f t="shared" si="18"/>
        <v>ANY</v>
      </c>
      <c r="O527" s="5" t="s">
        <v>362</v>
      </c>
      <c r="P527" t="s">
        <v>145</v>
      </c>
    </row>
    <row r="528" spans="1:16" ht="228">
      <c r="A528" s="24">
        <v>20220040200524</v>
      </c>
      <c r="B528" s="25">
        <v>3.6</v>
      </c>
      <c r="C528" s="24" t="s">
        <v>319</v>
      </c>
      <c r="D528" s="102">
        <v>38128</v>
      </c>
      <c r="E528" s="103" t="s">
        <v>1161</v>
      </c>
      <c r="F528" s="5" t="s">
        <v>178</v>
      </c>
      <c r="G528" s="5" t="s">
        <v>1161</v>
      </c>
      <c r="H528" s="104" t="s">
        <v>1540</v>
      </c>
      <c r="I528" s="5" t="s">
        <v>1593</v>
      </c>
      <c r="J528" s="5" t="s">
        <v>607</v>
      </c>
      <c r="K528" s="106" t="s">
        <v>395</v>
      </c>
      <c r="L528" s="5" t="str">
        <f t="shared" si="17"/>
        <v>SPARE</v>
      </c>
      <c r="M528" s="5" t="s">
        <v>124</v>
      </c>
      <c r="N528" s="5" t="str">
        <f t="shared" si="18"/>
        <v>B5B6</v>
      </c>
      <c r="O528" s="5" t="s">
        <v>355</v>
      </c>
      <c r="P528" t="s">
        <v>135</v>
      </c>
    </row>
    <row r="529" spans="1:16" ht="204">
      <c r="A529" s="24">
        <v>20220040200525</v>
      </c>
      <c r="B529" s="25">
        <v>3.6</v>
      </c>
      <c r="C529" s="24" t="s">
        <v>319</v>
      </c>
      <c r="D529" s="102">
        <v>38131</v>
      </c>
      <c r="E529" s="103" t="s">
        <v>1161</v>
      </c>
      <c r="F529" s="5" t="s">
        <v>179</v>
      </c>
      <c r="G529" s="5" t="s">
        <v>1161</v>
      </c>
      <c r="H529" s="104" t="s">
        <v>1540</v>
      </c>
      <c r="I529" s="5" t="s">
        <v>1594</v>
      </c>
      <c r="J529" s="5" t="s">
        <v>607</v>
      </c>
      <c r="K529" s="106" t="s">
        <v>395</v>
      </c>
      <c r="L529" s="5" t="str">
        <f t="shared" si="17"/>
        <v>SPARE</v>
      </c>
      <c r="M529" s="5" t="s">
        <v>124</v>
      </c>
      <c r="N529" s="5" t="str">
        <f t="shared" si="18"/>
        <v>B5B6</v>
      </c>
      <c r="O529" s="5" t="s">
        <v>360</v>
      </c>
      <c r="P529" t="s">
        <v>135</v>
      </c>
    </row>
    <row r="530" spans="1:16" ht="168">
      <c r="A530" s="24">
        <v>20220040200526</v>
      </c>
      <c r="B530" s="25">
        <v>2.2</v>
      </c>
      <c r="C530" s="24" t="s">
        <v>190</v>
      </c>
      <c r="D530" s="102">
        <v>38145</v>
      </c>
      <c r="E530" s="103" t="s">
        <v>1161</v>
      </c>
      <c r="F530" s="5" t="s">
        <v>180</v>
      </c>
      <c r="G530" s="5" t="s">
        <v>1161</v>
      </c>
      <c r="H530" s="104" t="s">
        <v>197</v>
      </c>
      <c r="I530" s="5" t="s">
        <v>1595</v>
      </c>
      <c r="J530" s="5" t="s">
        <v>354</v>
      </c>
      <c r="K530" s="110" t="s">
        <v>462</v>
      </c>
      <c r="L530" s="5" t="str">
        <f t="shared" si="17"/>
        <v>PASS</v>
      </c>
      <c r="M530" s="5" t="s">
        <v>350</v>
      </c>
      <c r="N530" s="5" t="str">
        <f t="shared" si="18"/>
        <v>B5B6</v>
      </c>
      <c r="O530" s="5" t="s">
        <v>355</v>
      </c>
      <c r="P530" t="s">
        <v>465</v>
      </c>
    </row>
    <row r="531" spans="1:16" ht="220.5">
      <c r="A531" s="24">
        <v>20220040200527</v>
      </c>
      <c r="B531" s="111">
        <v>2.1</v>
      </c>
      <c r="C531" s="24" t="s">
        <v>190</v>
      </c>
      <c r="D531" s="102">
        <v>38152</v>
      </c>
      <c r="E531" s="103" t="s">
        <v>1161</v>
      </c>
      <c r="F531" s="5" t="s">
        <v>348</v>
      </c>
      <c r="G531" s="5" t="s">
        <v>1161</v>
      </c>
      <c r="H531" s="104" t="s">
        <v>440</v>
      </c>
      <c r="I531" s="122" t="s">
        <v>1637</v>
      </c>
      <c r="J531" s="5" t="s">
        <v>607</v>
      </c>
      <c r="K531" s="106" t="s">
        <v>395</v>
      </c>
      <c r="L531" s="5" t="str">
        <f t="shared" si="17"/>
        <v>PASS</v>
      </c>
      <c r="M531" s="5" t="s">
        <v>350</v>
      </c>
      <c r="N531" s="5" t="str">
        <f t="shared" si="18"/>
        <v>ANY</v>
      </c>
      <c r="O531" s="5" t="s">
        <v>362</v>
      </c>
      <c r="P531" t="s">
        <v>1042</v>
      </c>
    </row>
    <row r="532" spans="1:16" ht="240">
      <c r="A532" s="24">
        <v>20220040200528</v>
      </c>
      <c r="B532" s="113">
        <v>3.65</v>
      </c>
      <c r="C532" s="24" t="s">
        <v>319</v>
      </c>
      <c r="D532" s="102">
        <v>38140</v>
      </c>
      <c r="E532" s="103" t="s">
        <v>1161</v>
      </c>
      <c r="F532" s="5" t="s">
        <v>349</v>
      </c>
      <c r="G532" s="5" t="s">
        <v>1161</v>
      </c>
      <c r="H532" s="104" t="s">
        <v>1540</v>
      </c>
      <c r="I532" s="5" t="s">
        <v>1638</v>
      </c>
      <c r="J532" s="5" t="s">
        <v>205</v>
      </c>
      <c r="K532" s="110" t="s">
        <v>146</v>
      </c>
      <c r="L532" s="5" t="str">
        <f t="shared" si="17"/>
        <v>SPARE</v>
      </c>
      <c r="M532" s="5" t="s">
        <v>123</v>
      </c>
      <c r="N532" s="5" t="str">
        <f t="shared" si="18"/>
        <v>B6</v>
      </c>
      <c r="O532" s="5" t="s">
        <v>192</v>
      </c>
      <c r="P532" t="s">
        <v>135</v>
      </c>
    </row>
    <row r="533" spans="1:16" ht="36">
      <c r="A533" s="24">
        <v>20220040200529</v>
      </c>
      <c r="B533" s="25">
        <v>4.2</v>
      </c>
      <c r="C533" s="24" t="s">
        <v>356</v>
      </c>
      <c r="D533" s="102">
        <v>38135</v>
      </c>
      <c r="E533" s="103" t="s">
        <v>1166</v>
      </c>
      <c r="F533" s="5" t="s">
        <v>67</v>
      </c>
      <c r="H533" s="104" t="s">
        <v>1540</v>
      </c>
      <c r="I533" s="5" t="s">
        <v>1682</v>
      </c>
      <c r="J533" s="5" t="s">
        <v>607</v>
      </c>
      <c r="K533" s="106" t="s">
        <v>395</v>
      </c>
      <c r="L533" s="5" t="str">
        <f t="shared" si="17"/>
        <v>FAIL</v>
      </c>
      <c r="M533" s="5" t="s">
        <v>302</v>
      </c>
      <c r="N533" s="5">
        <f t="shared" si="18"/>
      </c>
      <c r="O533" s="5" t="s">
        <v>362</v>
      </c>
      <c r="P533" t="s">
        <v>411</v>
      </c>
    </row>
    <row r="534" spans="1:16" ht="156">
      <c r="A534" s="24">
        <v>20220040200530</v>
      </c>
      <c r="B534" s="113">
        <v>1.2</v>
      </c>
      <c r="C534" s="24" t="s">
        <v>358</v>
      </c>
      <c r="D534" s="102">
        <v>38135</v>
      </c>
      <c r="E534" s="103" t="s">
        <v>1161</v>
      </c>
      <c r="F534" s="5" t="s">
        <v>68</v>
      </c>
      <c r="G534" s="5" t="s">
        <v>1161</v>
      </c>
      <c r="H534" s="104" t="s">
        <v>440</v>
      </c>
      <c r="I534" s="5" t="s">
        <v>1639</v>
      </c>
      <c r="J534" s="5" t="s">
        <v>607</v>
      </c>
      <c r="K534" s="106" t="s">
        <v>395</v>
      </c>
      <c r="L534" s="5" t="str">
        <f t="shared" si="17"/>
        <v>GOOD</v>
      </c>
      <c r="M534" s="5" t="s">
        <v>350</v>
      </c>
      <c r="N534" s="5" t="str">
        <f t="shared" si="18"/>
        <v>B5B6</v>
      </c>
      <c r="O534" s="5" t="s">
        <v>360</v>
      </c>
      <c r="P534" t="s">
        <v>1045</v>
      </c>
    </row>
    <row r="535" spans="1:16" ht="48">
      <c r="A535" s="24">
        <v>20220040200531</v>
      </c>
      <c r="B535" s="113">
        <v>3.45</v>
      </c>
      <c r="C535" s="24" t="s">
        <v>358</v>
      </c>
      <c r="D535" s="102">
        <v>38139</v>
      </c>
      <c r="E535" s="103" t="s">
        <v>1164</v>
      </c>
      <c r="F535" s="5" t="s">
        <v>69</v>
      </c>
      <c r="G535" s="5" t="s">
        <v>1161</v>
      </c>
      <c r="H535" s="104" t="s">
        <v>440</v>
      </c>
      <c r="I535" s="5" t="s">
        <v>1640</v>
      </c>
      <c r="J535" s="5" t="s">
        <v>354</v>
      </c>
      <c r="K535" s="110" t="s">
        <v>147</v>
      </c>
      <c r="L535" s="5" t="str">
        <f t="shared" si="17"/>
        <v>PASS2</v>
      </c>
      <c r="M535" s="5" t="s">
        <v>350</v>
      </c>
      <c r="N535" s="5" t="str">
        <f t="shared" si="18"/>
        <v>B6</v>
      </c>
      <c r="O535" s="5" t="s">
        <v>277</v>
      </c>
      <c r="P535" t="s">
        <v>395</v>
      </c>
    </row>
    <row r="536" spans="1:16" ht="96">
      <c r="A536" s="24">
        <v>20220040200532</v>
      </c>
      <c r="B536" s="25">
        <v>1.2</v>
      </c>
      <c r="C536" s="24" t="s">
        <v>182</v>
      </c>
      <c r="D536" s="102">
        <v>38145</v>
      </c>
      <c r="E536" s="103" t="s">
        <v>1161</v>
      </c>
      <c r="F536" s="5" t="s">
        <v>70</v>
      </c>
      <c r="G536" s="5" t="s">
        <v>1161</v>
      </c>
      <c r="H536" s="104" t="s">
        <v>197</v>
      </c>
      <c r="I536" s="5" t="s">
        <v>1641</v>
      </c>
      <c r="J536" s="5" t="s">
        <v>607</v>
      </c>
      <c r="K536" s="106" t="s">
        <v>395</v>
      </c>
      <c r="L536" s="5" t="str">
        <f t="shared" si="17"/>
        <v>GOOD</v>
      </c>
      <c r="M536" s="5" t="s">
        <v>350</v>
      </c>
      <c r="N536" s="5" t="str">
        <f t="shared" si="18"/>
        <v>B5B6</v>
      </c>
      <c r="O536" s="5" t="s">
        <v>200</v>
      </c>
      <c r="P536" t="s">
        <v>148</v>
      </c>
    </row>
    <row r="537" spans="1:16" ht="132">
      <c r="A537" s="24">
        <v>20220040200533</v>
      </c>
      <c r="B537" s="25">
        <v>3.5</v>
      </c>
      <c r="C537" s="24" t="s">
        <v>319</v>
      </c>
      <c r="D537" s="102">
        <v>38135</v>
      </c>
      <c r="E537" s="103" t="s">
        <v>1161</v>
      </c>
      <c r="F537" s="5" t="s">
        <v>71</v>
      </c>
      <c r="G537" s="5" t="s">
        <v>1161</v>
      </c>
      <c r="H537" s="104" t="s">
        <v>1540</v>
      </c>
      <c r="I537" s="5" t="s">
        <v>1601</v>
      </c>
      <c r="J537" s="5" t="s">
        <v>205</v>
      </c>
      <c r="K537" s="110" t="s">
        <v>149</v>
      </c>
      <c r="L537" s="5" t="str">
        <f t="shared" si="17"/>
        <v>SPARE</v>
      </c>
      <c r="M537" s="5" t="s">
        <v>125</v>
      </c>
      <c r="N537" s="5" t="str">
        <f t="shared" si="18"/>
        <v>ANY</v>
      </c>
      <c r="O537" s="5" t="s">
        <v>362</v>
      </c>
      <c r="P537" t="s">
        <v>135</v>
      </c>
    </row>
    <row r="538" spans="1:16" ht="48">
      <c r="A538" s="24">
        <v>20220040200534</v>
      </c>
      <c r="B538" s="25">
        <v>1.1</v>
      </c>
      <c r="C538" s="24" t="s">
        <v>358</v>
      </c>
      <c r="D538" s="102">
        <v>38139</v>
      </c>
      <c r="E538" s="103" t="s">
        <v>1161</v>
      </c>
      <c r="F538" s="5" t="s">
        <v>349</v>
      </c>
      <c r="G538" s="5" t="s">
        <v>1161</v>
      </c>
      <c r="H538" s="104" t="s">
        <v>440</v>
      </c>
      <c r="I538" s="5" t="s">
        <v>1602</v>
      </c>
      <c r="J538" s="5" t="s">
        <v>607</v>
      </c>
      <c r="K538" s="106" t="s">
        <v>395</v>
      </c>
      <c r="L538" s="5" t="str">
        <f t="shared" si="17"/>
        <v>GOOD</v>
      </c>
      <c r="M538" s="5" t="s">
        <v>350</v>
      </c>
      <c r="N538" s="5" t="str">
        <f t="shared" si="18"/>
        <v>ANY</v>
      </c>
      <c r="O538" s="5" t="s">
        <v>362</v>
      </c>
      <c r="P538" t="s">
        <v>395</v>
      </c>
    </row>
    <row r="539" spans="1:16" ht="144">
      <c r="A539" s="24">
        <v>20220040200535</v>
      </c>
      <c r="B539" s="25">
        <v>3.6</v>
      </c>
      <c r="C539" s="24" t="s">
        <v>319</v>
      </c>
      <c r="D539" s="102">
        <v>38168</v>
      </c>
      <c r="E539" s="103" t="s">
        <v>1165</v>
      </c>
      <c r="F539" s="5" t="s">
        <v>72</v>
      </c>
      <c r="G539" s="5" t="s">
        <v>1161</v>
      </c>
      <c r="H539" s="104" t="s">
        <v>1540</v>
      </c>
      <c r="I539" s="5" t="s">
        <v>1600</v>
      </c>
      <c r="J539" s="5" t="s">
        <v>354</v>
      </c>
      <c r="K539" s="110" t="s">
        <v>146</v>
      </c>
      <c r="L539" s="5" t="str">
        <f t="shared" si="17"/>
        <v>SPARE</v>
      </c>
      <c r="M539" s="5" t="s">
        <v>118</v>
      </c>
      <c r="N539" s="5" t="str">
        <f t="shared" si="18"/>
        <v>B5B6</v>
      </c>
      <c r="O539" s="5" t="s">
        <v>267</v>
      </c>
      <c r="P539" t="s">
        <v>130</v>
      </c>
    </row>
    <row r="540" spans="1:16" ht="192">
      <c r="A540" s="24">
        <v>20220040200536</v>
      </c>
      <c r="B540" s="25">
        <v>3.5</v>
      </c>
      <c r="C540" s="24" t="s">
        <v>319</v>
      </c>
      <c r="D540" s="102">
        <v>38188</v>
      </c>
      <c r="E540" s="103" t="s">
        <v>1161</v>
      </c>
      <c r="F540" s="5" t="s">
        <v>73</v>
      </c>
      <c r="G540" s="5" t="s">
        <v>1161</v>
      </c>
      <c r="H540" s="104" t="s">
        <v>440</v>
      </c>
      <c r="I540" s="5" t="s">
        <v>1581</v>
      </c>
      <c r="J540" s="5" t="s">
        <v>354</v>
      </c>
      <c r="K540" s="110" t="s">
        <v>150</v>
      </c>
      <c r="L540" s="5" t="str">
        <f t="shared" si="17"/>
        <v>SPARE</v>
      </c>
      <c r="M540" s="5" t="s">
        <v>300</v>
      </c>
      <c r="N540" s="5" t="str">
        <f t="shared" si="18"/>
        <v>ANY</v>
      </c>
      <c r="O540" s="5" t="s">
        <v>362</v>
      </c>
      <c r="P540" t="s">
        <v>140</v>
      </c>
    </row>
    <row r="541" spans="1:16" ht="48">
      <c r="A541" s="24">
        <v>20220040200537</v>
      </c>
      <c r="B541" s="25">
        <v>1.1</v>
      </c>
      <c r="C541" s="24" t="s">
        <v>358</v>
      </c>
      <c r="D541" s="102">
        <v>38160</v>
      </c>
      <c r="E541" s="103" t="s">
        <v>1161</v>
      </c>
      <c r="F541" s="5" t="s">
        <v>74</v>
      </c>
      <c r="G541" s="5" t="s">
        <v>1161</v>
      </c>
      <c r="H541" s="104" t="s">
        <v>440</v>
      </c>
      <c r="I541" s="5" t="s">
        <v>1582</v>
      </c>
      <c r="J541" s="5" t="s">
        <v>607</v>
      </c>
      <c r="K541" s="106" t="s">
        <v>395</v>
      </c>
      <c r="L541" s="5" t="str">
        <f t="shared" si="17"/>
        <v>GOOD</v>
      </c>
      <c r="M541" s="5" t="s">
        <v>350</v>
      </c>
      <c r="N541" s="5" t="str">
        <f t="shared" si="18"/>
        <v>ANY</v>
      </c>
      <c r="O541" s="5" t="s">
        <v>362</v>
      </c>
      <c r="P541" t="s">
        <v>395</v>
      </c>
    </row>
    <row r="542" spans="1:16" ht="228">
      <c r="A542" s="24">
        <v>20220040200538</v>
      </c>
      <c r="B542" s="25">
        <v>3.6</v>
      </c>
      <c r="C542" s="24" t="s">
        <v>319</v>
      </c>
      <c r="D542" s="102">
        <v>38139</v>
      </c>
      <c r="E542" s="103" t="s">
        <v>1161</v>
      </c>
      <c r="F542" s="5" t="s">
        <v>75</v>
      </c>
      <c r="G542" s="5" t="s">
        <v>1161</v>
      </c>
      <c r="H542" s="104" t="s">
        <v>1540</v>
      </c>
      <c r="I542" s="5" t="s">
        <v>1583</v>
      </c>
      <c r="J542" s="5" t="s">
        <v>607</v>
      </c>
      <c r="K542" s="106" t="s">
        <v>395</v>
      </c>
      <c r="L542" s="5" t="str">
        <f t="shared" si="17"/>
        <v>SPARE</v>
      </c>
      <c r="M542" s="5" t="s">
        <v>126</v>
      </c>
      <c r="N542" s="5" t="str">
        <f t="shared" si="18"/>
        <v>B5B6</v>
      </c>
      <c r="O542" s="5" t="s">
        <v>76</v>
      </c>
      <c r="P542" t="s">
        <v>141</v>
      </c>
    </row>
    <row r="543" spans="1:16" ht="24">
      <c r="A543" s="24">
        <v>20220040200539</v>
      </c>
      <c r="B543" s="113">
        <v>3.45</v>
      </c>
      <c r="C543" s="24" t="s">
        <v>358</v>
      </c>
      <c r="D543" s="102">
        <v>38153</v>
      </c>
      <c r="E543" s="103" t="s">
        <v>1161</v>
      </c>
      <c r="F543" s="5" t="s">
        <v>77</v>
      </c>
      <c r="G543" s="5" t="s">
        <v>1164</v>
      </c>
      <c r="H543" s="104" t="s">
        <v>440</v>
      </c>
      <c r="I543" s="5" t="s">
        <v>1584</v>
      </c>
      <c r="J543" s="5" t="s">
        <v>205</v>
      </c>
      <c r="K543" s="110" t="s">
        <v>151</v>
      </c>
      <c r="L543" s="5" t="str">
        <f t="shared" si="17"/>
        <v>PASS2</v>
      </c>
      <c r="M543" s="5" t="s">
        <v>350</v>
      </c>
      <c r="N543" s="5" t="str">
        <f t="shared" si="18"/>
        <v>B6</v>
      </c>
      <c r="O543" s="5" t="s">
        <v>78</v>
      </c>
      <c r="P543" t="s">
        <v>152</v>
      </c>
    </row>
    <row r="544" spans="1:16" ht="48">
      <c r="A544" s="24">
        <v>20220040200540</v>
      </c>
      <c r="B544" s="25">
        <v>1.2</v>
      </c>
      <c r="C544" s="24" t="s">
        <v>358</v>
      </c>
      <c r="D544" s="102">
        <v>38140</v>
      </c>
      <c r="E544" s="103" t="s">
        <v>1161</v>
      </c>
      <c r="F544" s="5" t="s">
        <v>79</v>
      </c>
      <c r="G544" s="5" t="s">
        <v>1161</v>
      </c>
      <c r="H544" s="104" t="s">
        <v>440</v>
      </c>
      <c r="I544" s="5" t="s">
        <v>1585</v>
      </c>
      <c r="J544" s="5" t="s">
        <v>607</v>
      </c>
      <c r="K544" s="106" t="s">
        <v>395</v>
      </c>
      <c r="L544" s="5" t="str">
        <f t="shared" si="17"/>
        <v>GOOD</v>
      </c>
      <c r="M544" s="5" t="s">
        <v>350</v>
      </c>
      <c r="N544" s="5" t="str">
        <f t="shared" si="18"/>
        <v>B5B6</v>
      </c>
      <c r="O544" s="5" t="s">
        <v>360</v>
      </c>
      <c r="P544" t="s">
        <v>145</v>
      </c>
    </row>
    <row r="545" spans="1:16" ht="228">
      <c r="A545" s="24">
        <v>20220040200541</v>
      </c>
      <c r="B545" s="25">
        <v>3.6</v>
      </c>
      <c r="C545" s="24" t="s">
        <v>319</v>
      </c>
      <c r="D545" s="102">
        <v>38146</v>
      </c>
      <c r="E545" s="103" t="s">
        <v>1165</v>
      </c>
      <c r="F545" s="5" t="s">
        <v>80</v>
      </c>
      <c r="G545" s="5" t="s">
        <v>1161</v>
      </c>
      <c r="H545" s="104" t="s">
        <v>1540</v>
      </c>
      <c r="I545" s="5" t="s">
        <v>1586</v>
      </c>
      <c r="J545" s="5" t="s">
        <v>607</v>
      </c>
      <c r="K545" s="106" t="s">
        <v>395</v>
      </c>
      <c r="L545" s="5" t="str">
        <f t="shared" si="17"/>
        <v>SPARE</v>
      </c>
      <c r="M545" s="5" t="s">
        <v>308</v>
      </c>
      <c r="N545" s="5" t="str">
        <f t="shared" si="18"/>
        <v>B5B6</v>
      </c>
      <c r="O545" s="5" t="s">
        <v>255</v>
      </c>
      <c r="P545" t="s">
        <v>130</v>
      </c>
    </row>
    <row r="546" spans="1:16" ht="216">
      <c r="A546" s="24">
        <v>20220040200542</v>
      </c>
      <c r="B546" s="25">
        <v>3.3</v>
      </c>
      <c r="C546" s="24" t="s">
        <v>190</v>
      </c>
      <c r="D546" s="102">
        <v>38183</v>
      </c>
      <c r="E546" s="103" t="s">
        <v>1161</v>
      </c>
      <c r="F546" s="5" t="s">
        <v>81</v>
      </c>
      <c r="G546" s="5" t="s">
        <v>1161</v>
      </c>
      <c r="H546" s="104" t="s">
        <v>1540</v>
      </c>
      <c r="I546" s="5" t="s">
        <v>1615</v>
      </c>
      <c r="J546" s="5" t="s">
        <v>607</v>
      </c>
      <c r="K546" s="106" t="s">
        <v>395</v>
      </c>
      <c r="L546" s="5" t="str">
        <f t="shared" si="17"/>
        <v>PASS2</v>
      </c>
      <c r="M546" s="5" t="s">
        <v>350</v>
      </c>
      <c r="N546" s="5" t="str">
        <f t="shared" si="18"/>
        <v>ANY</v>
      </c>
      <c r="O546" s="5" t="s">
        <v>362</v>
      </c>
      <c r="P546" t="s">
        <v>395</v>
      </c>
    </row>
    <row r="547" spans="1:16" ht="36">
      <c r="A547" s="24">
        <v>20220040200543</v>
      </c>
      <c r="B547" s="113">
        <v>3.45</v>
      </c>
      <c r="C547" s="24" t="s">
        <v>358</v>
      </c>
      <c r="D547" s="102">
        <v>38152</v>
      </c>
      <c r="E547" s="103" t="s">
        <v>1164</v>
      </c>
      <c r="F547" s="5" t="s">
        <v>82</v>
      </c>
      <c r="G547" s="5" t="s">
        <v>1161</v>
      </c>
      <c r="H547" s="104" t="s">
        <v>440</v>
      </c>
      <c r="I547" s="5" t="s">
        <v>1616</v>
      </c>
      <c r="J547" s="5" t="s">
        <v>205</v>
      </c>
      <c r="K547" s="110" t="s">
        <v>153</v>
      </c>
      <c r="L547" s="5" t="str">
        <f t="shared" si="17"/>
        <v>PASS2</v>
      </c>
      <c r="M547" s="5" t="s">
        <v>350</v>
      </c>
      <c r="N547" s="5" t="str">
        <f t="shared" si="18"/>
        <v>B6</v>
      </c>
      <c r="O547" s="5" t="s">
        <v>277</v>
      </c>
      <c r="P547" t="s">
        <v>154</v>
      </c>
    </row>
    <row r="548" spans="1:16" ht="36">
      <c r="A548" s="24">
        <v>20220040200544</v>
      </c>
      <c r="B548" s="25">
        <v>1.2</v>
      </c>
      <c r="C548" s="24" t="s">
        <v>358</v>
      </c>
      <c r="D548" s="102">
        <v>38145</v>
      </c>
      <c r="E548" s="103" t="s">
        <v>1161</v>
      </c>
      <c r="F548" s="5" t="s">
        <v>83</v>
      </c>
      <c r="G548" s="5" t="s">
        <v>1161</v>
      </c>
      <c r="H548" s="104" t="s">
        <v>440</v>
      </c>
      <c r="I548" s="5" t="s">
        <v>1617</v>
      </c>
      <c r="J548" s="5" t="s">
        <v>607</v>
      </c>
      <c r="K548" s="106" t="s">
        <v>395</v>
      </c>
      <c r="L548" s="5" t="str">
        <f t="shared" si="17"/>
        <v>GOOD</v>
      </c>
      <c r="M548" s="5" t="s">
        <v>350</v>
      </c>
      <c r="N548" s="5" t="str">
        <f t="shared" si="18"/>
        <v>B5B6</v>
      </c>
      <c r="O548" s="5" t="s">
        <v>360</v>
      </c>
      <c r="P548" t="s">
        <v>155</v>
      </c>
    </row>
    <row r="549" spans="1:16" ht="168">
      <c r="A549" s="24">
        <v>20220040200545</v>
      </c>
      <c r="B549" s="25">
        <v>3.6</v>
      </c>
      <c r="C549" s="24" t="s">
        <v>319</v>
      </c>
      <c r="D549" s="102">
        <v>38146</v>
      </c>
      <c r="E549" s="103" t="s">
        <v>1165</v>
      </c>
      <c r="F549" s="5" t="s">
        <v>84</v>
      </c>
      <c r="G549" s="5" t="s">
        <v>1161</v>
      </c>
      <c r="H549" s="104" t="s">
        <v>197</v>
      </c>
      <c r="I549" s="5" t="s">
        <v>1618</v>
      </c>
      <c r="J549" s="5" t="s">
        <v>205</v>
      </c>
      <c r="K549" s="110" t="s">
        <v>156</v>
      </c>
      <c r="L549" s="5" t="str">
        <f t="shared" si="17"/>
        <v>SPARE</v>
      </c>
      <c r="M549" s="5" t="s">
        <v>308</v>
      </c>
      <c r="N549" s="5" t="str">
        <f t="shared" si="18"/>
        <v>B5B6</v>
      </c>
      <c r="O549" s="5" t="s">
        <v>255</v>
      </c>
      <c r="P549" t="s">
        <v>142</v>
      </c>
    </row>
    <row r="550" spans="1:16" ht="240">
      <c r="A550" s="24">
        <v>20220040200546</v>
      </c>
      <c r="B550" s="111">
        <v>3.3</v>
      </c>
      <c r="C550" s="24" t="s">
        <v>190</v>
      </c>
      <c r="D550" s="102">
        <v>38209</v>
      </c>
      <c r="E550" s="103" t="s">
        <v>1161</v>
      </c>
      <c r="F550" s="5" t="s">
        <v>85</v>
      </c>
      <c r="G550" s="5" t="s">
        <v>1161</v>
      </c>
      <c r="H550" s="104" t="s">
        <v>440</v>
      </c>
      <c r="I550" s="5" t="s">
        <v>1619</v>
      </c>
      <c r="J550" s="5" t="s">
        <v>607</v>
      </c>
      <c r="K550" s="106" t="s">
        <v>395</v>
      </c>
      <c r="L550" s="5" t="str">
        <f t="shared" si="17"/>
        <v>PASS2</v>
      </c>
      <c r="M550" s="5" t="s">
        <v>350</v>
      </c>
      <c r="N550" s="5" t="str">
        <f t="shared" si="18"/>
        <v>ANY</v>
      </c>
      <c r="O550" s="5" t="s">
        <v>362</v>
      </c>
      <c r="P550" t="s">
        <v>464</v>
      </c>
    </row>
    <row r="551" spans="1:16" ht="132">
      <c r="A551" s="24">
        <v>20220040200547</v>
      </c>
      <c r="B551" s="111">
        <v>1.2</v>
      </c>
      <c r="C551" s="24" t="s">
        <v>358</v>
      </c>
      <c r="D551" s="102">
        <v>38146</v>
      </c>
      <c r="E551" s="103" t="s">
        <v>1161</v>
      </c>
      <c r="F551" s="5" t="s">
        <v>86</v>
      </c>
      <c r="G551" s="5" t="s">
        <v>1161</v>
      </c>
      <c r="H551" s="104" t="s">
        <v>1540</v>
      </c>
      <c r="I551" s="5" t="s">
        <v>1620</v>
      </c>
      <c r="J551" s="5" t="s">
        <v>354</v>
      </c>
      <c r="K551" s="110" t="s">
        <v>157</v>
      </c>
      <c r="L551" s="5" t="str">
        <f t="shared" si="17"/>
        <v>GOOD</v>
      </c>
      <c r="M551" s="5" t="s">
        <v>350</v>
      </c>
      <c r="N551" s="5" t="str">
        <f t="shared" si="18"/>
        <v>B5B6</v>
      </c>
      <c r="O551" s="5" t="s">
        <v>184</v>
      </c>
      <c r="P551" t="s">
        <v>1045</v>
      </c>
    </row>
    <row r="552" spans="1:16" ht="204">
      <c r="A552" s="24">
        <v>20220040200548</v>
      </c>
      <c r="B552" s="25">
        <v>2.1</v>
      </c>
      <c r="C552" s="24" t="s">
        <v>190</v>
      </c>
      <c r="D552" s="102">
        <v>38148</v>
      </c>
      <c r="E552" s="103" t="s">
        <v>1161</v>
      </c>
      <c r="F552" s="5" t="s">
        <v>349</v>
      </c>
      <c r="G552" s="5" t="s">
        <v>1161</v>
      </c>
      <c r="H552" s="104" t="s">
        <v>440</v>
      </c>
      <c r="I552" s="5" t="s">
        <v>1590</v>
      </c>
      <c r="J552" s="5" t="s">
        <v>607</v>
      </c>
      <c r="K552" s="106" t="s">
        <v>395</v>
      </c>
      <c r="L552" s="5" t="str">
        <f t="shared" si="17"/>
        <v>PASS</v>
      </c>
      <c r="M552" s="5" t="s">
        <v>350</v>
      </c>
      <c r="N552" s="5" t="str">
        <f t="shared" si="18"/>
        <v>ANY</v>
      </c>
      <c r="O552" s="5" t="s">
        <v>362</v>
      </c>
      <c r="P552" t="s">
        <v>395</v>
      </c>
    </row>
    <row r="553" spans="1:16" ht="192">
      <c r="A553" s="24">
        <v>20220040200549</v>
      </c>
      <c r="B553" s="25">
        <v>3.6</v>
      </c>
      <c r="C553" s="24" t="s">
        <v>319</v>
      </c>
      <c r="D553" s="102">
        <v>38148</v>
      </c>
      <c r="E553" s="103" t="s">
        <v>1165</v>
      </c>
      <c r="F553" s="5" t="s">
        <v>621</v>
      </c>
      <c r="G553" s="5" t="s">
        <v>1161</v>
      </c>
      <c r="H553" s="104" t="s">
        <v>440</v>
      </c>
      <c r="I553" s="5" t="s">
        <v>1591</v>
      </c>
      <c r="J553" s="5" t="s">
        <v>354</v>
      </c>
      <c r="K553" s="110" t="s">
        <v>339</v>
      </c>
      <c r="L553" s="5" t="str">
        <f t="shared" si="17"/>
        <v>SPARE</v>
      </c>
      <c r="M553" s="5" t="s">
        <v>118</v>
      </c>
      <c r="N553" s="5" t="str">
        <f t="shared" si="18"/>
        <v>B5B6</v>
      </c>
      <c r="O553" s="5" t="s">
        <v>267</v>
      </c>
      <c r="P553" t="s">
        <v>130</v>
      </c>
    </row>
    <row r="554" spans="1:16" ht="228">
      <c r="A554" s="24">
        <v>20220040200550</v>
      </c>
      <c r="B554" s="25">
        <v>1.1</v>
      </c>
      <c r="C554" s="24" t="s">
        <v>358</v>
      </c>
      <c r="D554" s="102">
        <v>38169</v>
      </c>
      <c r="E554" s="103" t="s">
        <v>1161</v>
      </c>
      <c r="F554" s="5" t="s">
        <v>348</v>
      </c>
      <c r="G554" s="5" t="s">
        <v>1161</v>
      </c>
      <c r="H554" s="104" t="s">
        <v>440</v>
      </c>
      <c r="I554" s="5" t="s">
        <v>1572</v>
      </c>
      <c r="J554" s="5" t="s">
        <v>205</v>
      </c>
      <c r="K554" s="110" t="s">
        <v>340</v>
      </c>
      <c r="L554" s="5" t="str">
        <f t="shared" si="17"/>
        <v>GOOD</v>
      </c>
      <c r="M554" s="5" t="s">
        <v>350</v>
      </c>
      <c r="N554" s="5" t="str">
        <f t="shared" si="18"/>
        <v>ANY</v>
      </c>
      <c r="O554" s="5" t="s">
        <v>362</v>
      </c>
      <c r="P554" t="s">
        <v>145</v>
      </c>
    </row>
    <row r="555" spans="1:16" ht="180">
      <c r="A555" s="24">
        <v>20220040200551</v>
      </c>
      <c r="B555" s="25">
        <v>1.1</v>
      </c>
      <c r="C555" s="24" t="s">
        <v>358</v>
      </c>
      <c r="D555" s="102">
        <v>38154</v>
      </c>
      <c r="E555" s="103" t="s">
        <v>1161</v>
      </c>
      <c r="F555" s="5" t="s">
        <v>349</v>
      </c>
      <c r="G555" s="5" t="s">
        <v>1161</v>
      </c>
      <c r="H555" s="104" t="s">
        <v>440</v>
      </c>
      <c r="I555" s="5" t="s">
        <v>1573</v>
      </c>
      <c r="J555" s="5" t="s">
        <v>354</v>
      </c>
      <c r="K555" s="110" t="s">
        <v>341</v>
      </c>
      <c r="L555" s="5" t="str">
        <f t="shared" si="17"/>
        <v>GOOD</v>
      </c>
      <c r="M555" s="5" t="s">
        <v>350</v>
      </c>
      <c r="N555" s="5" t="str">
        <f t="shared" si="18"/>
        <v>ANY</v>
      </c>
      <c r="O555" s="5" t="s">
        <v>362</v>
      </c>
      <c r="P555" t="s">
        <v>1041</v>
      </c>
    </row>
    <row r="556" spans="1:16" ht="252">
      <c r="A556" s="24">
        <v>20220040200552</v>
      </c>
      <c r="B556" s="105">
        <v>2.1</v>
      </c>
      <c r="C556" s="24" t="s">
        <v>190</v>
      </c>
      <c r="D556" s="102">
        <v>38152</v>
      </c>
      <c r="E556" s="103" t="s">
        <v>1161</v>
      </c>
      <c r="F556" s="5" t="s">
        <v>349</v>
      </c>
      <c r="G556" s="5" t="s">
        <v>1161</v>
      </c>
      <c r="H556" s="104" t="s">
        <v>1540</v>
      </c>
      <c r="I556" s="5" t="s">
        <v>1574</v>
      </c>
      <c r="J556" s="5" t="s">
        <v>607</v>
      </c>
      <c r="K556" s="106" t="s">
        <v>395</v>
      </c>
      <c r="L556" s="5" t="str">
        <f t="shared" si="17"/>
        <v>PASS</v>
      </c>
      <c r="M556" s="5" t="s">
        <v>350</v>
      </c>
      <c r="N556" s="5" t="str">
        <f t="shared" si="18"/>
        <v>ANY</v>
      </c>
      <c r="O556" s="5" t="s">
        <v>362</v>
      </c>
      <c r="P556" t="s">
        <v>145</v>
      </c>
    </row>
    <row r="557" spans="1:16" ht="180">
      <c r="A557" s="24">
        <v>20220040200553</v>
      </c>
      <c r="B557" s="117">
        <v>3.45</v>
      </c>
      <c r="C557" s="24" t="s">
        <v>190</v>
      </c>
      <c r="D557" s="102">
        <v>38152</v>
      </c>
      <c r="E557" s="103" t="s">
        <v>1161</v>
      </c>
      <c r="F557" s="5" t="s">
        <v>348</v>
      </c>
      <c r="G557" s="5" t="s">
        <v>1164</v>
      </c>
      <c r="H557" s="104" t="s">
        <v>440</v>
      </c>
      <c r="I557" s="5" t="s">
        <v>1596</v>
      </c>
      <c r="J557" s="5" t="s">
        <v>607</v>
      </c>
      <c r="K557" s="106" t="s">
        <v>395</v>
      </c>
      <c r="L557" s="5" t="str">
        <f t="shared" si="17"/>
        <v>PASS2</v>
      </c>
      <c r="M557" s="5" t="s">
        <v>350</v>
      </c>
      <c r="N557" s="5" t="str">
        <f t="shared" si="18"/>
        <v>B6</v>
      </c>
      <c r="O557" s="5" t="s">
        <v>28</v>
      </c>
      <c r="P557" t="s">
        <v>152</v>
      </c>
    </row>
    <row r="558" spans="1:16" ht="168">
      <c r="A558" s="24">
        <v>20220040200554</v>
      </c>
      <c r="B558" s="105">
        <v>1.2</v>
      </c>
      <c r="C558" s="24" t="s">
        <v>190</v>
      </c>
      <c r="D558" s="102">
        <v>38167</v>
      </c>
      <c r="E558" s="103" t="s">
        <v>1161</v>
      </c>
      <c r="F558" s="5" t="s">
        <v>349</v>
      </c>
      <c r="G558" s="5" t="s">
        <v>1161</v>
      </c>
      <c r="H558" s="104" t="s">
        <v>1540</v>
      </c>
      <c r="I558" s="5" t="s">
        <v>1597</v>
      </c>
      <c r="J558" s="5" t="s">
        <v>354</v>
      </c>
      <c r="K558" s="110" t="s">
        <v>342</v>
      </c>
      <c r="L558" s="5" t="str">
        <f t="shared" si="17"/>
        <v>GOOD</v>
      </c>
      <c r="M558" s="5" t="s">
        <v>350</v>
      </c>
      <c r="N558" s="5" t="str">
        <f t="shared" si="18"/>
        <v>B5B6</v>
      </c>
      <c r="O558" s="5" t="s">
        <v>208</v>
      </c>
      <c r="P558" t="s">
        <v>395</v>
      </c>
    </row>
    <row r="559" spans="1:16" ht="204">
      <c r="A559" s="24">
        <v>20220040200555</v>
      </c>
      <c r="B559" s="118">
        <v>1.2</v>
      </c>
      <c r="C559" s="24" t="s">
        <v>190</v>
      </c>
      <c r="D559" s="102">
        <v>38146</v>
      </c>
      <c r="E559" s="103" t="s">
        <v>1161</v>
      </c>
      <c r="F559" s="5" t="s">
        <v>348</v>
      </c>
      <c r="G559" s="5" t="s">
        <v>1161</v>
      </c>
      <c r="H559" s="104" t="s">
        <v>1540</v>
      </c>
      <c r="I559" s="5" t="s">
        <v>1598</v>
      </c>
      <c r="J559" s="5" t="s">
        <v>607</v>
      </c>
      <c r="K559" s="106" t="s">
        <v>395</v>
      </c>
      <c r="L559" s="5" t="str">
        <f t="shared" si="17"/>
        <v>GOOD</v>
      </c>
      <c r="M559" s="5" t="s">
        <v>350</v>
      </c>
      <c r="N559" s="5" t="str">
        <f t="shared" si="18"/>
        <v>B5B6</v>
      </c>
      <c r="O559" s="5" t="s">
        <v>184</v>
      </c>
      <c r="P559" t="s">
        <v>1044</v>
      </c>
    </row>
    <row r="560" spans="1:16" ht="156">
      <c r="A560" s="24">
        <v>20220040200556</v>
      </c>
      <c r="B560" s="105">
        <v>3.6</v>
      </c>
      <c r="C560" s="24" t="s">
        <v>319</v>
      </c>
      <c r="D560" s="102">
        <v>38147</v>
      </c>
      <c r="E560" s="103" t="s">
        <v>1165</v>
      </c>
      <c r="F560" s="5" t="s">
        <v>622</v>
      </c>
      <c r="G560" s="5" t="s">
        <v>1161</v>
      </c>
      <c r="H560" s="104" t="s">
        <v>440</v>
      </c>
      <c r="I560" s="5" t="s">
        <v>1599</v>
      </c>
      <c r="J560" s="5" t="s">
        <v>354</v>
      </c>
      <c r="K560" s="110" t="s">
        <v>339</v>
      </c>
      <c r="L560" s="5" t="str">
        <f t="shared" si="17"/>
        <v>SPARE</v>
      </c>
      <c r="M560" s="5" t="s">
        <v>118</v>
      </c>
      <c r="N560" s="5" t="str">
        <f t="shared" si="18"/>
        <v>B5B6</v>
      </c>
      <c r="O560" s="5" t="s">
        <v>267</v>
      </c>
      <c r="P560" t="s">
        <v>130</v>
      </c>
    </row>
    <row r="561" spans="1:16" ht="252">
      <c r="A561" s="24">
        <v>20220040200557</v>
      </c>
      <c r="B561" s="105">
        <v>1.1</v>
      </c>
      <c r="C561" s="24" t="s">
        <v>190</v>
      </c>
      <c r="D561" s="102">
        <v>38145</v>
      </c>
      <c r="E561" s="103" t="s">
        <v>1161</v>
      </c>
      <c r="F561" s="5" t="s">
        <v>349</v>
      </c>
      <c r="G561" s="5" t="s">
        <v>1161</v>
      </c>
      <c r="H561" s="104" t="s">
        <v>1540</v>
      </c>
      <c r="I561" s="5" t="s">
        <v>1579</v>
      </c>
      <c r="J561" s="5" t="s">
        <v>354</v>
      </c>
      <c r="K561" s="110" t="s">
        <v>343</v>
      </c>
      <c r="L561" s="5" t="str">
        <f t="shared" si="17"/>
        <v>GOOD</v>
      </c>
      <c r="M561" s="5" t="s">
        <v>350</v>
      </c>
      <c r="N561" s="5" t="str">
        <f t="shared" si="18"/>
        <v>ANY</v>
      </c>
      <c r="O561" s="5" t="s">
        <v>362</v>
      </c>
      <c r="P561" t="s">
        <v>1042</v>
      </c>
    </row>
    <row r="562" spans="1:16" ht="204">
      <c r="A562" s="24">
        <v>20220040200558</v>
      </c>
      <c r="B562" s="105">
        <v>1.1</v>
      </c>
      <c r="C562" s="24" t="s">
        <v>190</v>
      </c>
      <c r="D562" s="102">
        <v>38153</v>
      </c>
      <c r="E562" s="103" t="s">
        <v>1161</v>
      </c>
      <c r="F562" s="5" t="s">
        <v>349</v>
      </c>
      <c r="G562" s="5" t="s">
        <v>1161</v>
      </c>
      <c r="H562" s="104" t="s">
        <v>440</v>
      </c>
      <c r="I562" s="5" t="s">
        <v>1580</v>
      </c>
      <c r="J562" s="5" t="s">
        <v>205</v>
      </c>
      <c r="K562" s="110" t="s">
        <v>344</v>
      </c>
      <c r="L562" s="5" t="str">
        <f t="shared" si="17"/>
        <v>GOOD</v>
      </c>
      <c r="M562" s="5" t="s">
        <v>350</v>
      </c>
      <c r="N562" s="5" t="str">
        <f t="shared" si="18"/>
        <v>ANY</v>
      </c>
      <c r="O562" s="5" t="s">
        <v>362</v>
      </c>
      <c r="P562" t="s">
        <v>1041</v>
      </c>
    </row>
    <row r="563" spans="1:16" ht="216">
      <c r="A563" s="24">
        <v>20220040200559</v>
      </c>
      <c r="B563" s="105">
        <v>1.2</v>
      </c>
      <c r="C563" s="24" t="s">
        <v>190</v>
      </c>
      <c r="D563" s="102">
        <v>38156</v>
      </c>
      <c r="E563" s="103" t="s">
        <v>1161</v>
      </c>
      <c r="F563" s="5" t="s">
        <v>623</v>
      </c>
      <c r="G563" s="5" t="s">
        <v>1161</v>
      </c>
      <c r="H563" s="104" t="s">
        <v>1540</v>
      </c>
      <c r="I563" s="5" t="s">
        <v>1547</v>
      </c>
      <c r="J563" s="5" t="s">
        <v>205</v>
      </c>
      <c r="K563" s="110" t="s">
        <v>345</v>
      </c>
      <c r="L563" s="5" t="str">
        <f t="shared" si="17"/>
        <v>GOOD</v>
      </c>
      <c r="M563" s="5" t="s">
        <v>350</v>
      </c>
      <c r="N563" s="5" t="str">
        <f t="shared" si="18"/>
        <v>B5B6</v>
      </c>
      <c r="O563" s="5" t="s">
        <v>360</v>
      </c>
      <c r="P563" t="s">
        <v>145</v>
      </c>
    </row>
    <row r="564" spans="1:16" ht="84">
      <c r="A564" s="24">
        <v>20220040200560</v>
      </c>
      <c r="B564" s="105">
        <v>1.2</v>
      </c>
      <c r="C564" s="24" t="s">
        <v>190</v>
      </c>
      <c r="D564" s="102">
        <v>38156</v>
      </c>
      <c r="E564" s="103" t="s">
        <v>1161</v>
      </c>
      <c r="F564" s="5" t="s">
        <v>348</v>
      </c>
      <c r="G564" s="5" t="s">
        <v>1161</v>
      </c>
      <c r="H564" s="104" t="s">
        <v>1540</v>
      </c>
      <c r="I564" s="5" t="s">
        <v>1548</v>
      </c>
      <c r="J564" s="5" t="s">
        <v>607</v>
      </c>
      <c r="K564" s="106" t="s">
        <v>395</v>
      </c>
      <c r="L564" s="5" t="str">
        <f t="shared" si="17"/>
        <v>GOOD</v>
      </c>
      <c r="M564" s="5" t="s">
        <v>350</v>
      </c>
      <c r="N564" s="5" t="str">
        <f t="shared" si="18"/>
        <v>B5B6</v>
      </c>
      <c r="O564" s="5" t="s">
        <v>208</v>
      </c>
      <c r="P564" t="s">
        <v>395</v>
      </c>
    </row>
    <row r="565" spans="1:16" ht="180">
      <c r="A565" s="24">
        <v>20220040200561</v>
      </c>
      <c r="B565" s="105">
        <v>1.1</v>
      </c>
      <c r="C565" s="24" t="s">
        <v>190</v>
      </c>
      <c r="D565" s="102">
        <v>38156</v>
      </c>
      <c r="E565" s="103" t="s">
        <v>1161</v>
      </c>
      <c r="F565" s="5" t="s">
        <v>27</v>
      </c>
      <c r="G565" s="5" t="s">
        <v>1161</v>
      </c>
      <c r="H565" s="104" t="s">
        <v>485</v>
      </c>
      <c r="I565" s="5" t="s">
        <v>1549</v>
      </c>
      <c r="J565" s="5" t="s">
        <v>354</v>
      </c>
      <c r="K565" s="110" t="s">
        <v>346</v>
      </c>
      <c r="L565" s="5" t="str">
        <f t="shared" si="17"/>
        <v>GOOD</v>
      </c>
      <c r="M565" s="5" t="s">
        <v>350</v>
      </c>
      <c r="N565" s="5" t="str">
        <f t="shared" si="18"/>
        <v>ANY</v>
      </c>
      <c r="O565" s="5" t="s">
        <v>362</v>
      </c>
      <c r="P565" t="s">
        <v>1454</v>
      </c>
    </row>
    <row r="566" spans="1:16" ht="168">
      <c r="A566" s="24">
        <v>20220040200562</v>
      </c>
      <c r="B566" s="105">
        <v>1.1</v>
      </c>
      <c r="C566" s="24" t="s">
        <v>190</v>
      </c>
      <c r="D566" s="102">
        <v>38160</v>
      </c>
      <c r="E566" s="103" t="s">
        <v>1161</v>
      </c>
      <c r="F566" s="5" t="s">
        <v>349</v>
      </c>
      <c r="G566" s="5" t="s">
        <v>1161</v>
      </c>
      <c r="H566" s="104" t="s">
        <v>1540</v>
      </c>
      <c r="I566" s="5" t="s">
        <v>1550</v>
      </c>
      <c r="J566" s="5" t="s">
        <v>607</v>
      </c>
      <c r="K566" s="110" t="s">
        <v>395</v>
      </c>
      <c r="L566" s="5" t="str">
        <f t="shared" si="17"/>
        <v>GOOD</v>
      </c>
      <c r="M566" s="5" t="s">
        <v>350</v>
      </c>
      <c r="N566" s="5" t="str">
        <f t="shared" si="18"/>
        <v>ANY</v>
      </c>
      <c r="O566" s="5" t="s">
        <v>362</v>
      </c>
      <c r="P566" t="s">
        <v>395</v>
      </c>
    </row>
    <row r="567" spans="1:16" ht="204">
      <c r="A567" s="24">
        <v>20220040200563</v>
      </c>
      <c r="B567" s="105">
        <v>2.2</v>
      </c>
      <c r="C567" s="24" t="s">
        <v>190</v>
      </c>
      <c r="D567" s="102">
        <v>38161</v>
      </c>
      <c r="E567" s="103" t="s">
        <v>1161</v>
      </c>
      <c r="F567" s="5" t="s">
        <v>624</v>
      </c>
      <c r="G567" s="5" t="s">
        <v>1161</v>
      </c>
      <c r="H567" s="104" t="s">
        <v>1540</v>
      </c>
      <c r="I567" s="5" t="s">
        <v>1587</v>
      </c>
      <c r="J567" s="5" t="s">
        <v>607</v>
      </c>
      <c r="K567" s="106" t="s">
        <v>395</v>
      </c>
      <c r="L567" s="5" t="str">
        <f t="shared" si="17"/>
        <v>PASS</v>
      </c>
      <c r="M567" s="5" t="s">
        <v>350</v>
      </c>
      <c r="N567" s="5" t="str">
        <f t="shared" si="18"/>
        <v>B5B6</v>
      </c>
      <c r="O567" s="5" t="s">
        <v>360</v>
      </c>
      <c r="P567" t="s">
        <v>154</v>
      </c>
    </row>
    <row r="568" spans="1:16" ht="192">
      <c r="A568" s="24">
        <v>20220040200564</v>
      </c>
      <c r="B568" s="105">
        <v>1.1</v>
      </c>
      <c r="C568" s="24" t="s">
        <v>190</v>
      </c>
      <c r="D568" s="102">
        <v>38156</v>
      </c>
      <c r="E568" s="103" t="s">
        <v>1161</v>
      </c>
      <c r="F568" s="5" t="s">
        <v>348</v>
      </c>
      <c r="G568" s="5" t="s">
        <v>1161</v>
      </c>
      <c r="H568" s="104" t="s">
        <v>1540</v>
      </c>
      <c r="I568" s="5" t="s">
        <v>1588</v>
      </c>
      <c r="J568" s="5" t="s">
        <v>607</v>
      </c>
      <c r="K568" s="110" t="s">
        <v>395</v>
      </c>
      <c r="L568" s="5" t="str">
        <f t="shared" si="17"/>
        <v>GOOD</v>
      </c>
      <c r="M568" s="5" t="s">
        <v>350</v>
      </c>
      <c r="N568" s="5" t="str">
        <f t="shared" si="18"/>
        <v>ANY</v>
      </c>
      <c r="O568" s="5" t="s">
        <v>362</v>
      </c>
      <c r="P568" t="s">
        <v>1041</v>
      </c>
    </row>
    <row r="569" spans="1:16" ht="192">
      <c r="A569" s="24">
        <v>20220040200565</v>
      </c>
      <c r="B569" s="105">
        <v>2.1</v>
      </c>
      <c r="C569" s="24" t="s">
        <v>190</v>
      </c>
      <c r="D569" s="102">
        <v>38156</v>
      </c>
      <c r="E569" s="103" t="s">
        <v>1161</v>
      </c>
      <c r="F569" s="5" t="s">
        <v>349</v>
      </c>
      <c r="G569" s="5" t="s">
        <v>1161</v>
      </c>
      <c r="H569" s="104" t="s">
        <v>1540</v>
      </c>
      <c r="I569" s="5" t="s">
        <v>1589</v>
      </c>
      <c r="J569" s="5" t="s">
        <v>607</v>
      </c>
      <c r="K569" s="106" t="s">
        <v>395</v>
      </c>
      <c r="L569" s="5" t="str">
        <f t="shared" si="17"/>
        <v>PASS</v>
      </c>
      <c r="M569" s="5" t="s">
        <v>350</v>
      </c>
      <c r="N569" s="5" t="str">
        <f t="shared" si="18"/>
        <v>ANY</v>
      </c>
      <c r="O569" s="5" t="s">
        <v>362</v>
      </c>
      <c r="P569" t="s">
        <v>145</v>
      </c>
    </row>
    <row r="570" spans="1:16" ht="120">
      <c r="A570" s="24">
        <v>20220040200566</v>
      </c>
      <c r="B570" s="105">
        <v>1.1</v>
      </c>
      <c r="C570" s="24" t="s">
        <v>190</v>
      </c>
      <c r="D570" s="102">
        <v>38156</v>
      </c>
      <c r="E570" s="103" t="s">
        <v>1161</v>
      </c>
      <c r="F570" s="5" t="s">
        <v>348</v>
      </c>
      <c r="G570" s="5" t="s">
        <v>1161</v>
      </c>
      <c r="H570" s="104" t="s">
        <v>1540</v>
      </c>
      <c r="I570" s="5" t="s">
        <v>1569</v>
      </c>
      <c r="J570" s="5" t="s">
        <v>607</v>
      </c>
      <c r="K570" s="106" t="s">
        <v>395</v>
      </c>
      <c r="L570" s="5" t="str">
        <f t="shared" si="17"/>
        <v>GOOD</v>
      </c>
      <c r="M570" s="5" t="s">
        <v>350</v>
      </c>
      <c r="N570" s="5" t="str">
        <f t="shared" si="18"/>
        <v>ANY</v>
      </c>
      <c r="O570" s="5" t="s">
        <v>362</v>
      </c>
      <c r="P570" t="s">
        <v>395</v>
      </c>
    </row>
    <row r="571" spans="1:16" ht="216">
      <c r="A571" s="24">
        <v>20220040200567</v>
      </c>
      <c r="B571" s="105">
        <v>1.1</v>
      </c>
      <c r="C571" s="24" t="s">
        <v>190</v>
      </c>
      <c r="D571" s="102">
        <v>38153</v>
      </c>
      <c r="E571" s="103" t="s">
        <v>1161</v>
      </c>
      <c r="F571" s="5" t="s">
        <v>625</v>
      </c>
      <c r="G571" s="5" t="s">
        <v>1161</v>
      </c>
      <c r="H571" s="104" t="s">
        <v>197</v>
      </c>
      <c r="I571" s="5" t="s">
        <v>1570</v>
      </c>
      <c r="J571" s="5" t="s">
        <v>607</v>
      </c>
      <c r="K571" s="106" t="s">
        <v>395</v>
      </c>
      <c r="L571" s="5" t="str">
        <f t="shared" si="17"/>
        <v>GOOD</v>
      </c>
      <c r="M571" s="5" t="s">
        <v>350</v>
      </c>
      <c r="N571" s="5" t="str">
        <f t="shared" si="18"/>
        <v>ANY</v>
      </c>
      <c r="O571" s="5" t="s">
        <v>362</v>
      </c>
      <c r="P571" t="s">
        <v>466</v>
      </c>
    </row>
    <row r="572" spans="1:16" ht="120">
      <c r="A572" s="24">
        <v>20220040200568</v>
      </c>
      <c r="B572" s="118">
        <v>1.25</v>
      </c>
      <c r="C572" s="24" t="s">
        <v>190</v>
      </c>
      <c r="D572" s="102">
        <v>38169</v>
      </c>
      <c r="E572" s="103" t="s">
        <v>1161</v>
      </c>
      <c r="F572" s="5" t="s">
        <v>348</v>
      </c>
      <c r="G572" s="5" t="s">
        <v>1161</v>
      </c>
      <c r="H572" s="104" t="s">
        <v>1540</v>
      </c>
      <c r="I572" s="5" t="s">
        <v>1571</v>
      </c>
      <c r="J572" s="5" t="s">
        <v>607</v>
      </c>
      <c r="K572" s="106" t="s">
        <v>395</v>
      </c>
      <c r="L572" s="5" t="str">
        <f t="shared" si="17"/>
        <v>GOOD</v>
      </c>
      <c r="M572" s="5" t="s">
        <v>350</v>
      </c>
      <c r="N572" s="5" t="str">
        <f t="shared" si="18"/>
        <v>B6</v>
      </c>
      <c r="O572" s="5" t="s">
        <v>192</v>
      </c>
      <c r="P572" t="s">
        <v>395</v>
      </c>
    </row>
    <row r="573" spans="1:15" ht="24">
      <c r="A573" s="24">
        <v>20220040200569</v>
      </c>
      <c r="B573" s="105"/>
      <c r="D573" s="102" t="s">
        <v>1540</v>
      </c>
      <c r="E573" s="103" t="s">
        <v>403</v>
      </c>
      <c r="F573" s="5" t="s">
        <v>350</v>
      </c>
      <c r="H573" s="104" t="s">
        <v>1540</v>
      </c>
      <c r="I573" s="5" t="s">
        <v>1470</v>
      </c>
      <c r="J573" s="5" t="s">
        <v>1540</v>
      </c>
      <c r="K573" s="110"/>
      <c r="L573" s="5">
        <f t="shared" si="17"/>
      </c>
      <c r="M573" s="5" t="s">
        <v>350</v>
      </c>
      <c r="N573" s="5">
        <f t="shared" si="18"/>
      </c>
      <c r="O573" s="5" t="s">
        <v>362</v>
      </c>
    </row>
    <row r="574" spans="1:15" ht="24">
      <c r="A574" s="24">
        <v>20220040200570</v>
      </c>
      <c r="B574" s="105"/>
      <c r="D574" s="102" t="s">
        <v>1540</v>
      </c>
      <c r="E574" s="103" t="s">
        <v>403</v>
      </c>
      <c r="F574" s="5" t="s">
        <v>350</v>
      </c>
      <c r="H574" s="104" t="s">
        <v>1540</v>
      </c>
      <c r="I574" s="5" t="s">
        <v>1470</v>
      </c>
      <c r="J574" s="5" t="s">
        <v>1540</v>
      </c>
      <c r="K574" s="110"/>
      <c r="L574" s="5">
        <f t="shared" si="17"/>
      </c>
      <c r="M574" s="5" t="s">
        <v>350</v>
      </c>
      <c r="N574" s="5">
        <f t="shared" si="18"/>
      </c>
      <c r="O574" s="5" t="s">
        <v>362</v>
      </c>
    </row>
    <row r="575" spans="1:15" ht="24">
      <c r="A575" s="24">
        <v>20220040200571</v>
      </c>
      <c r="B575" s="105"/>
      <c r="D575" s="102" t="s">
        <v>1540</v>
      </c>
      <c r="E575" s="103" t="s">
        <v>403</v>
      </c>
      <c r="F575" s="5" t="s">
        <v>350</v>
      </c>
      <c r="H575" s="104" t="s">
        <v>1540</v>
      </c>
      <c r="I575" s="5" t="s">
        <v>1470</v>
      </c>
      <c r="J575" s="5" t="s">
        <v>1540</v>
      </c>
      <c r="K575" s="110"/>
      <c r="L575" s="5">
        <f t="shared" si="17"/>
      </c>
      <c r="M575" s="5" t="s">
        <v>350</v>
      </c>
      <c r="N575" s="5">
        <f t="shared" si="18"/>
      </c>
      <c r="O575" s="5" t="s">
        <v>362</v>
      </c>
    </row>
    <row r="576" spans="1:15" ht="24">
      <c r="A576" s="24">
        <v>20220040200572</v>
      </c>
      <c r="B576" s="105"/>
      <c r="D576" s="102" t="s">
        <v>1540</v>
      </c>
      <c r="E576" s="103" t="s">
        <v>403</v>
      </c>
      <c r="F576" s="5" t="s">
        <v>350</v>
      </c>
      <c r="H576" s="104" t="s">
        <v>1540</v>
      </c>
      <c r="I576" s="5" t="s">
        <v>1470</v>
      </c>
      <c r="J576" s="5" t="s">
        <v>1540</v>
      </c>
      <c r="K576" s="110"/>
      <c r="L576" s="5">
        <f t="shared" si="17"/>
      </c>
      <c r="M576" s="5" t="s">
        <v>350</v>
      </c>
      <c r="N576" s="5">
        <f t="shared" si="18"/>
      </c>
      <c r="O576" s="5" t="s">
        <v>362</v>
      </c>
    </row>
    <row r="577" spans="1:15" ht="24">
      <c r="A577" s="24">
        <v>20220040200573</v>
      </c>
      <c r="B577" s="105"/>
      <c r="D577" s="102" t="s">
        <v>1540</v>
      </c>
      <c r="E577" s="103" t="s">
        <v>403</v>
      </c>
      <c r="F577" s="5" t="s">
        <v>350</v>
      </c>
      <c r="H577" s="104" t="s">
        <v>1540</v>
      </c>
      <c r="I577" s="5" t="s">
        <v>1470</v>
      </c>
      <c r="J577" s="5" t="s">
        <v>1540</v>
      </c>
      <c r="K577" s="110"/>
      <c r="L577" s="5">
        <f t="shared" si="17"/>
      </c>
      <c r="M577" s="5" t="s">
        <v>350</v>
      </c>
      <c r="N577" s="5">
        <f t="shared" si="18"/>
      </c>
      <c r="O577" s="5" t="s">
        <v>362</v>
      </c>
    </row>
    <row r="578" spans="1:15" ht="24">
      <c r="A578" s="24">
        <v>20220040200574</v>
      </c>
      <c r="B578" s="105"/>
      <c r="D578" s="102" t="s">
        <v>1540</v>
      </c>
      <c r="E578" s="103" t="s">
        <v>403</v>
      </c>
      <c r="F578" s="5" t="s">
        <v>350</v>
      </c>
      <c r="H578" s="104" t="s">
        <v>1540</v>
      </c>
      <c r="I578" s="5" t="s">
        <v>1470</v>
      </c>
      <c r="J578" s="5" t="s">
        <v>1540</v>
      </c>
      <c r="K578" s="110"/>
      <c r="L578" s="5">
        <f t="shared" si="17"/>
      </c>
      <c r="M578" s="5" t="s">
        <v>350</v>
      </c>
      <c r="N578" s="5">
        <f t="shared" si="18"/>
      </c>
      <c r="O578" s="5" t="s">
        <v>362</v>
      </c>
    </row>
    <row r="579" spans="1:15" ht="24">
      <c r="A579" s="24">
        <v>20220040200575</v>
      </c>
      <c r="B579" s="105"/>
      <c r="D579" s="102" t="s">
        <v>1540</v>
      </c>
      <c r="E579" s="103" t="s">
        <v>403</v>
      </c>
      <c r="F579" s="5" t="s">
        <v>350</v>
      </c>
      <c r="H579" s="104" t="s">
        <v>1540</v>
      </c>
      <c r="I579" s="5" t="s">
        <v>1470</v>
      </c>
      <c r="J579" s="5" t="s">
        <v>1540</v>
      </c>
      <c r="K579" s="110"/>
      <c r="L579" s="5">
        <f t="shared" si="17"/>
      </c>
      <c r="M579" s="5" t="s">
        <v>350</v>
      </c>
      <c r="N579" s="5">
        <f t="shared" si="18"/>
      </c>
      <c r="O579" s="5" t="s">
        <v>362</v>
      </c>
    </row>
    <row r="580" spans="1:15" ht="24">
      <c r="A580" s="24">
        <v>20220040200576</v>
      </c>
      <c r="B580" s="105"/>
      <c r="D580" s="102" t="s">
        <v>1540</v>
      </c>
      <c r="E580" s="103" t="s">
        <v>403</v>
      </c>
      <c r="F580" s="5" t="s">
        <v>350</v>
      </c>
      <c r="H580" s="104" t="s">
        <v>1540</v>
      </c>
      <c r="I580" s="5" t="s">
        <v>1470</v>
      </c>
      <c r="J580" s="5" t="s">
        <v>1540</v>
      </c>
      <c r="K580" s="110"/>
      <c r="L580" s="5">
        <f t="shared" si="17"/>
      </c>
      <c r="M580" s="5" t="s">
        <v>350</v>
      </c>
      <c r="N580" s="5">
        <f t="shared" si="18"/>
      </c>
      <c r="O580" s="5" t="s">
        <v>362</v>
      </c>
    </row>
    <row r="581" spans="1:15" ht="24">
      <c r="A581" s="24">
        <v>20220040200577</v>
      </c>
      <c r="B581" s="105"/>
      <c r="D581" s="102" t="s">
        <v>1540</v>
      </c>
      <c r="E581" s="103" t="s">
        <v>403</v>
      </c>
      <c r="F581" s="5" t="s">
        <v>350</v>
      </c>
      <c r="H581" s="104" t="s">
        <v>1540</v>
      </c>
      <c r="I581" s="5" t="s">
        <v>1470</v>
      </c>
      <c r="J581" s="5" t="s">
        <v>1540</v>
      </c>
      <c r="K581" s="110"/>
      <c r="L581" s="5">
        <f t="shared" si="17"/>
      </c>
      <c r="M581" s="5" t="s">
        <v>350</v>
      </c>
      <c r="N581" s="5">
        <f t="shared" si="18"/>
      </c>
      <c r="O581" s="5" t="s">
        <v>362</v>
      </c>
    </row>
    <row r="582" spans="1:15" ht="24">
      <c r="A582" s="24">
        <v>20220040200578</v>
      </c>
      <c r="B582" s="105"/>
      <c r="D582" s="102" t="s">
        <v>1540</v>
      </c>
      <c r="E582" s="103" t="s">
        <v>403</v>
      </c>
      <c r="F582" s="5" t="s">
        <v>350</v>
      </c>
      <c r="H582" s="104" t="s">
        <v>1540</v>
      </c>
      <c r="I582" s="5" t="s">
        <v>1470</v>
      </c>
      <c r="J582" s="5" t="s">
        <v>1540</v>
      </c>
      <c r="K582" s="110"/>
      <c r="L582" s="5">
        <f t="shared" si="17"/>
      </c>
      <c r="M582" s="5" t="s">
        <v>350</v>
      </c>
      <c r="N582" s="5">
        <f t="shared" si="18"/>
      </c>
      <c r="O582" s="5" t="s">
        <v>362</v>
      </c>
    </row>
    <row r="583" spans="1:15" ht="24">
      <c r="A583" s="24">
        <v>20220040200579</v>
      </c>
      <c r="B583" s="105"/>
      <c r="D583" s="102" t="s">
        <v>1540</v>
      </c>
      <c r="E583" s="103" t="s">
        <v>403</v>
      </c>
      <c r="F583" s="5" t="s">
        <v>350</v>
      </c>
      <c r="H583" s="104" t="s">
        <v>1540</v>
      </c>
      <c r="I583" s="5" t="s">
        <v>1470</v>
      </c>
      <c r="J583" s="5" t="s">
        <v>1540</v>
      </c>
      <c r="K583" s="110"/>
      <c r="L583" s="5">
        <f t="shared" si="17"/>
      </c>
      <c r="M583" s="5" t="s">
        <v>350</v>
      </c>
      <c r="N583" s="5">
        <f t="shared" si="18"/>
      </c>
      <c r="O583" s="5" t="s">
        <v>362</v>
      </c>
    </row>
    <row r="584" spans="1:15" ht="24">
      <c r="A584" s="24">
        <v>20220040200580</v>
      </c>
      <c r="B584" s="105"/>
      <c r="D584" s="102" t="s">
        <v>1540</v>
      </c>
      <c r="E584" s="103" t="s">
        <v>403</v>
      </c>
      <c r="F584" s="5" t="s">
        <v>350</v>
      </c>
      <c r="H584" s="104" t="s">
        <v>1540</v>
      </c>
      <c r="I584" s="5" t="s">
        <v>1470</v>
      </c>
      <c r="J584" s="5" t="s">
        <v>1540</v>
      </c>
      <c r="K584" s="110"/>
      <c r="L584" s="5">
        <f t="shared" si="17"/>
      </c>
      <c r="M584" s="5" t="s">
        <v>350</v>
      </c>
      <c r="N584" s="5">
        <f t="shared" si="18"/>
      </c>
      <c r="O584" s="5" t="s">
        <v>362</v>
      </c>
    </row>
    <row r="585" spans="1:15" ht="24">
      <c r="A585" s="24">
        <v>20220040200581</v>
      </c>
      <c r="B585" s="105"/>
      <c r="D585" s="102" t="s">
        <v>1540</v>
      </c>
      <c r="E585" s="103" t="s">
        <v>403</v>
      </c>
      <c r="F585" s="5" t="s">
        <v>350</v>
      </c>
      <c r="H585" s="104" t="s">
        <v>1540</v>
      </c>
      <c r="I585" s="5" t="s">
        <v>1470</v>
      </c>
      <c r="J585" s="5" t="s">
        <v>1540</v>
      </c>
      <c r="K585" s="110"/>
      <c r="L585" s="5">
        <f t="shared" si="17"/>
      </c>
      <c r="M585" s="5" t="s">
        <v>350</v>
      </c>
      <c r="N585" s="5">
        <f t="shared" si="18"/>
      </c>
      <c r="O585" s="5" t="s">
        <v>362</v>
      </c>
    </row>
    <row r="586" spans="1:15" ht="24">
      <c r="A586" s="24">
        <v>20220040200582</v>
      </c>
      <c r="B586" s="105"/>
      <c r="D586" s="102" t="s">
        <v>1540</v>
      </c>
      <c r="E586" s="103" t="s">
        <v>403</v>
      </c>
      <c r="F586" s="5" t="s">
        <v>350</v>
      </c>
      <c r="H586" s="104" t="s">
        <v>1540</v>
      </c>
      <c r="I586" s="5" t="s">
        <v>1470</v>
      </c>
      <c r="J586" s="5" t="s">
        <v>1540</v>
      </c>
      <c r="K586" s="110"/>
      <c r="L586" s="5">
        <f t="shared" si="17"/>
      </c>
      <c r="M586" s="5" t="s">
        <v>350</v>
      </c>
      <c r="N586" s="5">
        <f t="shared" si="18"/>
      </c>
      <c r="O586" s="5" t="s">
        <v>362</v>
      </c>
    </row>
    <row r="587" spans="1:15" ht="24">
      <c r="A587" s="24">
        <v>20220040200583</v>
      </c>
      <c r="B587" s="105"/>
      <c r="D587" s="102" t="s">
        <v>1540</v>
      </c>
      <c r="E587" s="103" t="s">
        <v>403</v>
      </c>
      <c r="F587" s="5" t="s">
        <v>350</v>
      </c>
      <c r="H587" s="104" t="s">
        <v>1540</v>
      </c>
      <c r="I587" s="5" t="s">
        <v>1470</v>
      </c>
      <c r="J587" s="5" t="s">
        <v>1540</v>
      </c>
      <c r="K587" s="110"/>
      <c r="L587" s="5">
        <f t="shared" si="17"/>
      </c>
      <c r="M587" s="5" t="s">
        <v>350</v>
      </c>
      <c r="N587" s="5">
        <f t="shared" si="18"/>
      </c>
      <c r="O587" s="5" t="s">
        <v>362</v>
      </c>
    </row>
    <row r="588" spans="1:15" ht="24">
      <c r="A588" s="24">
        <v>20220040200584</v>
      </c>
      <c r="B588" s="105"/>
      <c r="D588" s="102" t="s">
        <v>1540</v>
      </c>
      <c r="E588" s="103" t="s">
        <v>403</v>
      </c>
      <c r="F588" s="5" t="s">
        <v>350</v>
      </c>
      <c r="H588" s="104" t="s">
        <v>1540</v>
      </c>
      <c r="I588" s="5" t="s">
        <v>1470</v>
      </c>
      <c r="J588" s="5" t="s">
        <v>1540</v>
      </c>
      <c r="K588" s="110"/>
      <c r="L588" s="5">
        <f t="shared" si="17"/>
      </c>
      <c r="M588" s="5" t="s">
        <v>350</v>
      </c>
      <c r="N588" s="5">
        <f t="shared" si="18"/>
      </c>
      <c r="O588" s="5" t="s">
        <v>362</v>
      </c>
    </row>
    <row r="589" spans="1:16" ht="192">
      <c r="A589" s="24">
        <v>20220040200585</v>
      </c>
      <c r="B589" s="105">
        <v>1.1</v>
      </c>
      <c r="C589" s="24" t="s">
        <v>190</v>
      </c>
      <c r="D589" s="102">
        <v>38169</v>
      </c>
      <c r="E589" s="103" t="s">
        <v>1161</v>
      </c>
      <c r="F589" s="5" t="s">
        <v>626</v>
      </c>
      <c r="G589" s="5" t="s">
        <v>1161</v>
      </c>
      <c r="H589" s="104" t="s">
        <v>1540</v>
      </c>
      <c r="I589" s="5" t="s">
        <v>1508</v>
      </c>
      <c r="J589" s="5" t="s">
        <v>607</v>
      </c>
      <c r="K589" s="110" t="s">
        <v>395</v>
      </c>
      <c r="L589" s="5" t="str">
        <f aca="true" t="shared" si="19" ref="L589:L600">IF(OR(B589=1.1,B589=1.2,B589=1.25),"GOOD",IF(OR(B589=2.1,B589=2.2,B589=2.25),"PASS",IF(OR(B589=3.3,B589=3.4,B589=3.45),"PASS2",IF(OR(B589=3.5,B589=3.6,B589=3.65),"SPARE",IF(OR(B589=4.1,B589=4.2),"FAIL","")))))</f>
        <v>GOOD</v>
      </c>
      <c r="M589" s="5" t="s">
        <v>350</v>
      </c>
      <c r="N589" s="5" t="str">
        <f aca="true" t="shared" si="20" ref="N589:N600">IF(OR(B589=1.1,B589=2.1,B589=3.3,B589=3.5),"ANY",IF(OR(B589=1.2,B589=2.2,B589=3.4,B589=3.6),"B5B6",IF(OR(B589=1.25,B589=2.25,B589=3.45,B589=3.65),"B6","")))</f>
        <v>ANY</v>
      </c>
      <c r="O589" s="5" t="s">
        <v>362</v>
      </c>
      <c r="P589" t="s">
        <v>1044</v>
      </c>
    </row>
    <row r="590" spans="1:16" ht="192">
      <c r="A590" s="24">
        <v>20220040200586</v>
      </c>
      <c r="B590" s="105">
        <v>1.2</v>
      </c>
      <c r="C590" s="24" t="s">
        <v>190</v>
      </c>
      <c r="D590" s="102">
        <v>38169</v>
      </c>
      <c r="E590" s="103" t="s">
        <v>1161</v>
      </c>
      <c r="F590" s="5" t="s">
        <v>627</v>
      </c>
      <c r="G590" s="5" t="s">
        <v>1161</v>
      </c>
      <c r="H590" s="104" t="s">
        <v>1540</v>
      </c>
      <c r="I590" s="5" t="s">
        <v>1509</v>
      </c>
      <c r="J590" s="5" t="s">
        <v>607</v>
      </c>
      <c r="K590" s="110" t="s">
        <v>395</v>
      </c>
      <c r="L590" s="5" t="str">
        <f t="shared" si="19"/>
        <v>GOOD</v>
      </c>
      <c r="M590" s="5" t="s">
        <v>350</v>
      </c>
      <c r="N590" s="5" t="str">
        <f t="shared" si="20"/>
        <v>B5B6</v>
      </c>
      <c r="O590" s="5" t="s">
        <v>360</v>
      </c>
      <c r="P590" t="s">
        <v>145</v>
      </c>
    </row>
    <row r="591" spans="1:16" ht="192">
      <c r="A591" s="24">
        <v>20220040200587</v>
      </c>
      <c r="B591" s="105">
        <v>3.6</v>
      </c>
      <c r="C591" s="24" t="s">
        <v>319</v>
      </c>
      <c r="D591" s="102">
        <v>38189</v>
      </c>
      <c r="E591" s="103" t="s">
        <v>1165</v>
      </c>
      <c r="F591" s="5" t="s">
        <v>628</v>
      </c>
      <c r="H591" s="104" t="s">
        <v>1540</v>
      </c>
      <c r="I591" s="5" t="s">
        <v>1510</v>
      </c>
      <c r="J591" s="5" t="s">
        <v>607</v>
      </c>
      <c r="K591" s="110" t="s">
        <v>395</v>
      </c>
      <c r="L591" s="5" t="str">
        <f t="shared" si="19"/>
        <v>SPARE</v>
      </c>
      <c r="M591" s="5" t="s">
        <v>305</v>
      </c>
      <c r="N591" s="5" t="str">
        <f t="shared" si="20"/>
        <v>B5B6</v>
      </c>
      <c r="O591" s="5" t="s">
        <v>212</v>
      </c>
      <c r="P591" t="s">
        <v>130</v>
      </c>
    </row>
    <row r="592" spans="1:16" ht="180">
      <c r="A592" s="24">
        <v>20220040200588</v>
      </c>
      <c r="B592" s="105">
        <v>3.5</v>
      </c>
      <c r="C592" s="24" t="s">
        <v>319</v>
      </c>
      <c r="D592" s="102">
        <v>38189</v>
      </c>
      <c r="E592" s="103" t="s">
        <v>1161</v>
      </c>
      <c r="F592" s="5" t="s">
        <v>629</v>
      </c>
      <c r="H592" s="104" t="s">
        <v>440</v>
      </c>
      <c r="I592" s="5" t="s">
        <v>1511</v>
      </c>
      <c r="J592" s="5" t="s">
        <v>607</v>
      </c>
      <c r="K592" s="110" t="s">
        <v>395</v>
      </c>
      <c r="L592" s="5" t="str">
        <f t="shared" si="19"/>
        <v>SPARE</v>
      </c>
      <c r="M592" s="5" t="s">
        <v>123</v>
      </c>
      <c r="N592" s="5" t="str">
        <f t="shared" si="20"/>
        <v>ANY</v>
      </c>
      <c r="O592" s="5" t="s">
        <v>362</v>
      </c>
      <c r="P592" t="s">
        <v>135</v>
      </c>
    </row>
    <row r="593" spans="1:16" ht="276">
      <c r="A593" s="24">
        <v>20220040200589</v>
      </c>
      <c r="B593" s="105">
        <v>1.2</v>
      </c>
      <c r="C593" s="24" t="s">
        <v>190</v>
      </c>
      <c r="D593" s="102">
        <v>38189</v>
      </c>
      <c r="E593" s="103" t="s">
        <v>1161</v>
      </c>
      <c r="F593" s="5" t="s">
        <v>453</v>
      </c>
      <c r="G593" s="5" t="s">
        <v>1161</v>
      </c>
      <c r="H593" s="104" t="s">
        <v>1540</v>
      </c>
      <c r="I593" s="5" t="s">
        <v>1575</v>
      </c>
      <c r="J593" s="5" t="s">
        <v>607</v>
      </c>
      <c r="K593" s="110" t="s">
        <v>395</v>
      </c>
      <c r="L593" s="5" t="str">
        <f t="shared" si="19"/>
        <v>GOOD</v>
      </c>
      <c r="M593" s="5" t="s">
        <v>350</v>
      </c>
      <c r="N593" s="5" t="str">
        <f t="shared" si="20"/>
        <v>B5B6</v>
      </c>
      <c r="O593" s="5" t="s">
        <v>360</v>
      </c>
      <c r="P593" t="s">
        <v>467</v>
      </c>
    </row>
    <row r="594" spans="1:16" ht="192">
      <c r="A594" s="24">
        <v>20220040200590</v>
      </c>
      <c r="B594" s="105">
        <v>1.2</v>
      </c>
      <c r="C594" s="24" t="s">
        <v>1453</v>
      </c>
      <c r="D594" s="102">
        <v>38175</v>
      </c>
      <c r="E594" s="103" t="s">
        <v>1161</v>
      </c>
      <c r="F594" s="5" t="s">
        <v>454</v>
      </c>
      <c r="G594" s="5" t="s">
        <v>1161</v>
      </c>
      <c r="H594" s="104" t="s">
        <v>485</v>
      </c>
      <c r="I594" s="5" t="s">
        <v>1576</v>
      </c>
      <c r="J594" s="5" t="s">
        <v>205</v>
      </c>
      <c r="K594" s="110" t="s">
        <v>347</v>
      </c>
      <c r="L594" s="5" t="str">
        <f t="shared" si="19"/>
        <v>GOOD</v>
      </c>
      <c r="M594" s="5" t="s">
        <v>350</v>
      </c>
      <c r="N594" s="5" t="str">
        <f t="shared" si="20"/>
        <v>B5B6</v>
      </c>
      <c r="O594" s="5" t="s">
        <v>360</v>
      </c>
      <c r="P594" t="s">
        <v>1455</v>
      </c>
    </row>
    <row r="595" spans="1:16" ht="120">
      <c r="A595" s="24">
        <v>20220040200591</v>
      </c>
      <c r="B595" s="105">
        <v>3.5</v>
      </c>
      <c r="C595" s="24" t="s">
        <v>319</v>
      </c>
      <c r="D595" s="102">
        <v>38181</v>
      </c>
      <c r="E595" s="103" t="s">
        <v>1161</v>
      </c>
      <c r="F595" s="5" t="s">
        <v>455</v>
      </c>
      <c r="H595" s="104" t="s">
        <v>1540</v>
      </c>
      <c r="I595" s="5" t="s">
        <v>1577</v>
      </c>
      <c r="J595" s="5" t="s">
        <v>607</v>
      </c>
      <c r="K595" s="110" t="s">
        <v>395</v>
      </c>
      <c r="L595" s="5" t="str">
        <f t="shared" si="19"/>
        <v>SPARE</v>
      </c>
      <c r="M595" s="5" t="s">
        <v>127</v>
      </c>
      <c r="N595" s="5" t="str">
        <f t="shared" si="20"/>
        <v>ANY</v>
      </c>
      <c r="O595" s="5" t="s">
        <v>362</v>
      </c>
      <c r="P595" t="s">
        <v>143</v>
      </c>
    </row>
    <row r="596" spans="1:16" ht="228">
      <c r="A596" s="24">
        <v>20220040200592</v>
      </c>
      <c r="B596" s="105">
        <v>1.2</v>
      </c>
      <c r="C596" s="24" t="s">
        <v>1453</v>
      </c>
      <c r="D596" s="102">
        <v>38175</v>
      </c>
      <c r="E596" s="103" t="s">
        <v>1161</v>
      </c>
      <c r="F596" s="5" t="s">
        <v>456</v>
      </c>
      <c r="G596" s="5" t="s">
        <v>1161</v>
      </c>
      <c r="H596" s="104" t="s">
        <v>1540</v>
      </c>
      <c r="I596" s="5" t="s">
        <v>1644</v>
      </c>
      <c r="J596" s="5" t="s">
        <v>607</v>
      </c>
      <c r="K596" s="110" t="s">
        <v>395</v>
      </c>
      <c r="L596" s="5" t="str">
        <f t="shared" si="19"/>
        <v>GOOD</v>
      </c>
      <c r="M596" s="5" t="s">
        <v>350</v>
      </c>
      <c r="N596" s="5" t="str">
        <f t="shared" si="20"/>
        <v>B5B6</v>
      </c>
      <c r="O596" s="5" t="s">
        <v>360</v>
      </c>
      <c r="P596" t="s">
        <v>145</v>
      </c>
    </row>
    <row r="597" spans="1:16" ht="132">
      <c r="A597" s="24">
        <v>20220040200593</v>
      </c>
      <c r="B597" s="105">
        <v>1.2</v>
      </c>
      <c r="C597" s="24" t="s">
        <v>1453</v>
      </c>
      <c r="D597" s="102">
        <v>38184</v>
      </c>
      <c r="E597" s="103" t="s">
        <v>1161</v>
      </c>
      <c r="F597" s="5" t="s">
        <v>457</v>
      </c>
      <c r="G597" s="5" t="s">
        <v>1161</v>
      </c>
      <c r="H597" s="104" t="s">
        <v>440</v>
      </c>
      <c r="I597" s="5" t="s">
        <v>1645</v>
      </c>
      <c r="J597" s="5" t="s">
        <v>607</v>
      </c>
      <c r="K597" s="110" t="s">
        <v>395</v>
      </c>
      <c r="L597" s="5" t="str">
        <f t="shared" si="19"/>
        <v>GOOD</v>
      </c>
      <c r="M597" s="5" t="s">
        <v>350</v>
      </c>
      <c r="N597" s="5" t="str">
        <f t="shared" si="20"/>
        <v>B5B6</v>
      </c>
      <c r="O597" s="5" t="s">
        <v>360</v>
      </c>
      <c r="P597" t="s">
        <v>1041</v>
      </c>
    </row>
    <row r="598" spans="1:16" ht="228">
      <c r="A598" s="24">
        <v>20220040200594</v>
      </c>
      <c r="B598" s="105">
        <v>1.2</v>
      </c>
      <c r="C598" s="24" t="s">
        <v>1453</v>
      </c>
      <c r="D598" s="102">
        <v>38177</v>
      </c>
      <c r="E598" s="103" t="s">
        <v>1161</v>
      </c>
      <c r="F598" s="5" t="s">
        <v>458</v>
      </c>
      <c r="G598" s="5" t="s">
        <v>1161</v>
      </c>
      <c r="H598" s="104" t="s">
        <v>440</v>
      </c>
      <c r="I598" s="5" t="s">
        <v>1646</v>
      </c>
      <c r="J598" s="5" t="s">
        <v>607</v>
      </c>
      <c r="K598" s="110" t="s">
        <v>395</v>
      </c>
      <c r="L598" s="5" t="str">
        <f t="shared" si="19"/>
        <v>GOOD</v>
      </c>
      <c r="M598" s="5" t="s">
        <v>350</v>
      </c>
      <c r="N598" s="5" t="str">
        <f t="shared" si="20"/>
        <v>B5B6</v>
      </c>
      <c r="O598" s="5" t="s">
        <v>360</v>
      </c>
      <c r="P598" t="s">
        <v>1456</v>
      </c>
    </row>
    <row r="599" spans="1:16" ht="180">
      <c r="A599" s="24">
        <v>20220040200595</v>
      </c>
      <c r="B599" s="117">
        <v>1.25</v>
      </c>
      <c r="C599" s="24" t="s">
        <v>1453</v>
      </c>
      <c r="D599" s="102">
        <v>38169</v>
      </c>
      <c r="E599" s="103" t="s">
        <v>1161</v>
      </c>
      <c r="F599" s="5" t="s">
        <v>349</v>
      </c>
      <c r="G599" s="5" t="s">
        <v>1161</v>
      </c>
      <c r="H599" s="104" t="s">
        <v>1540</v>
      </c>
      <c r="I599" s="5" t="s">
        <v>1647</v>
      </c>
      <c r="J599" s="5" t="s">
        <v>607</v>
      </c>
      <c r="K599" s="110" t="s">
        <v>395</v>
      </c>
      <c r="L599" s="5" t="str">
        <f t="shared" si="19"/>
        <v>GOOD</v>
      </c>
      <c r="M599" s="5" t="s">
        <v>350</v>
      </c>
      <c r="N599" s="5" t="str">
        <f t="shared" si="20"/>
        <v>B6</v>
      </c>
      <c r="O599" s="5" t="s">
        <v>192</v>
      </c>
      <c r="P599" t="s">
        <v>1457</v>
      </c>
    </row>
    <row r="600" spans="1:16" ht="48">
      <c r="A600" s="24">
        <v>20220040200596</v>
      </c>
      <c r="B600" s="105">
        <v>3.6</v>
      </c>
      <c r="C600" s="24" t="s">
        <v>319</v>
      </c>
      <c r="D600" s="102" t="s">
        <v>459</v>
      </c>
      <c r="E600" s="103" t="s">
        <v>1165</v>
      </c>
      <c r="F600" s="5" t="s">
        <v>460</v>
      </c>
      <c r="I600" s="5" t="s">
        <v>1648</v>
      </c>
      <c r="J600" s="5" t="s">
        <v>607</v>
      </c>
      <c r="K600" s="110" t="s">
        <v>395</v>
      </c>
      <c r="L600" s="5" t="str">
        <f t="shared" si="19"/>
        <v>SPARE</v>
      </c>
      <c r="M600" s="5" t="s">
        <v>118</v>
      </c>
      <c r="N600" s="5" t="str">
        <f t="shared" si="20"/>
        <v>B5B6</v>
      </c>
      <c r="O600" s="5" t="s">
        <v>267</v>
      </c>
      <c r="P600" t="s">
        <v>130</v>
      </c>
    </row>
    <row r="601" spans="1:14" ht="12">
      <c r="A601" s="24">
        <f aca="true" t="shared" si="21" ref="A601:A645">$B$3*10000000+200000+ROW()-4</f>
        <v>20220040200597</v>
      </c>
      <c r="L601" s="5">
        <f aca="true" t="shared" si="22" ref="L601:L645">IF(N(B601)=0,"",IF(INT(B601)=1,"GOOD",IF(INT(B601)=2,"PASS",IF(INT(B601)=3,IF(B601&lt;3.3,"",IF(B601&lt;3.5,"PASS2","SPARE")),IF(INT(B601)=4,"FAIL","")))))</f>
      </c>
      <c r="N601" s="5">
        <f aca="true" t="shared" si="23" ref="N601:N645">IF(N(B601)&gt;0,IF(INT(B601)&lt;4,IF(MOD(B601,1)&lt;0.1,"",IF(MOD(B601,0.1)&lt;0.005,IF(MOD(B601,0.2)&lt;0.01,"B5/B6","ANY"),"B6")),""),"")</f>
      </c>
    </row>
    <row r="602" spans="1:14" ht="12">
      <c r="A602" s="24">
        <f t="shared" si="21"/>
        <v>20220040200598</v>
      </c>
      <c r="L602" s="5">
        <f t="shared" si="22"/>
      </c>
      <c r="N602" s="5">
        <f t="shared" si="23"/>
      </c>
    </row>
    <row r="603" spans="1:14" ht="12">
      <c r="A603" s="24">
        <f t="shared" si="21"/>
        <v>20220040200599</v>
      </c>
      <c r="L603" s="5">
        <f t="shared" si="22"/>
      </c>
      <c r="N603" s="5">
        <f t="shared" si="23"/>
      </c>
    </row>
    <row r="604" spans="1:14" ht="12">
      <c r="A604" s="24">
        <f t="shared" si="21"/>
        <v>20220040200600</v>
      </c>
      <c r="L604" s="5">
        <f t="shared" si="22"/>
      </c>
      <c r="N604" s="5">
        <f t="shared" si="23"/>
      </c>
    </row>
    <row r="605" spans="1:14" ht="12">
      <c r="A605" s="24">
        <f t="shared" si="21"/>
        <v>20220040200601</v>
      </c>
      <c r="L605" s="5">
        <f t="shared" si="22"/>
      </c>
      <c r="N605" s="5">
        <f t="shared" si="23"/>
      </c>
    </row>
    <row r="606" spans="1:14" ht="12">
      <c r="A606" s="24">
        <f t="shared" si="21"/>
        <v>20220040200602</v>
      </c>
      <c r="L606" s="5">
        <f t="shared" si="22"/>
      </c>
      <c r="N606" s="5">
        <f t="shared" si="23"/>
      </c>
    </row>
    <row r="607" spans="1:14" ht="12">
      <c r="A607" s="24">
        <f t="shared" si="21"/>
        <v>20220040200603</v>
      </c>
      <c r="L607" s="5">
        <f t="shared" si="22"/>
      </c>
      <c r="N607" s="5">
        <f t="shared" si="23"/>
      </c>
    </row>
    <row r="608" spans="1:14" ht="12">
      <c r="A608" s="24">
        <f t="shared" si="21"/>
        <v>20220040200604</v>
      </c>
      <c r="L608" s="5">
        <f t="shared" si="22"/>
      </c>
      <c r="N608" s="5">
        <f t="shared" si="23"/>
      </c>
    </row>
    <row r="609" spans="1:14" ht="12">
      <c r="A609" s="24">
        <f t="shared" si="21"/>
        <v>20220040200605</v>
      </c>
      <c r="L609" s="5">
        <f t="shared" si="22"/>
      </c>
      <c r="N609" s="5">
        <f t="shared" si="23"/>
      </c>
    </row>
    <row r="610" spans="1:14" ht="12">
      <c r="A610" s="24">
        <f t="shared" si="21"/>
        <v>20220040200606</v>
      </c>
      <c r="L610" s="5">
        <f t="shared" si="22"/>
      </c>
      <c r="N610" s="5">
        <f t="shared" si="23"/>
      </c>
    </row>
    <row r="611" spans="1:14" ht="12">
      <c r="A611" s="24">
        <f t="shared" si="21"/>
        <v>20220040200607</v>
      </c>
      <c r="L611" s="5">
        <f t="shared" si="22"/>
      </c>
      <c r="N611" s="5">
        <f t="shared" si="23"/>
      </c>
    </row>
    <row r="612" spans="1:14" ht="12">
      <c r="A612" s="24">
        <f t="shared" si="21"/>
        <v>20220040200608</v>
      </c>
      <c r="L612" s="5">
        <f t="shared" si="22"/>
      </c>
      <c r="N612" s="5">
        <f t="shared" si="23"/>
      </c>
    </row>
    <row r="613" spans="1:14" ht="12">
      <c r="A613" s="24">
        <f t="shared" si="21"/>
        <v>20220040200609</v>
      </c>
      <c r="L613" s="5">
        <f t="shared" si="22"/>
      </c>
      <c r="N613" s="5">
        <f t="shared" si="23"/>
      </c>
    </row>
    <row r="614" spans="1:14" ht="12">
      <c r="A614" s="24">
        <f t="shared" si="21"/>
        <v>20220040200610</v>
      </c>
      <c r="L614" s="5">
        <f t="shared" si="22"/>
      </c>
      <c r="N614" s="5">
        <f t="shared" si="23"/>
      </c>
    </row>
    <row r="615" spans="1:14" ht="12">
      <c r="A615" s="24">
        <f t="shared" si="21"/>
        <v>20220040200611</v>
      </c>
      <c r="L615" s="5">
        <f t="shared" si="22"/>
      </c>
      <c r="N615" s="5">
        <f t="shared" si="23"/>
      </c>
    </row>
    <row r="616" spans="1:14" ht="12">
      <c r="A616" s="24">
        <f t="shared" si="21"/>
        <v>20220040200612</v>
      </c>
      <c r="L616" s="5">
        <f t="shared" si="22"/>
      </c>
      <c r="N616" s="5">
        <f t="shared" si="23"/>
      </c>
    </row>
    <row r="617" spans="1:14" ht="12">
      <c r="A617" s="24">
        <f t="shared" si="21"/>
        <v>20220040200613</v>
      </c>
      <c r="L617" s="5">
        <f t="shared" si="22"/>
      </c>
      <c r="N617" s="5">
        <f t="shared" si="23"/>
      </c>
    </row>
    <row r="618" spans="1:14" ht="12">
      <c r="A618" s="24">
        <f t="shared" si="21"/>
        <v>20220040200614</v>
      </c>
      <c r="L618" s="5">
        <f t="shared" si="22"/>
      </c>
      <c r="N618" s="5">
        <f t="shared" si="23"/>
      </c>
    </row>
    <row r="619" spans="1:14" ht="12">
      <c r="A619" s="24">
        <f t="shared" si="21"/>
        <v>20220040200615</v>
      </c>
      <c r="L619" s="5">
        <f t="shared" si="22"/>
      </c>
      <c r="N619" s="5">
        <f t="shared" si="23"/>
      </c>
    </row>
    <row r="620" spans="1:14" ht="12">
      <c r="A620" s="24">
        <f t="shared" si="21"/>
        <v>20220040200616</v>
      </c>
      <c r="L620" s="5">
        <f t="shared" si="22"/>
      </c>
      <c r="N620" s="5">
        <f t="shared" si="23"/>
      </c>
    </row>
    <row r="621" spans="1:14" ht="12">
      <c r="A621" s="24">
        <f t="shared" si="21"/>
        <v>20220040200617</v>
      </c>
      <c r="L621" s="5">
        <f t="shared" si="22"/>
      </c>
      <c r="N621" s="5">
        <f t="shared" si="23"/>
      </c>
    </row>
    <row r="622" spans="1:14" ht="12">
      <c r="A622" s="24">
        <f t="shared" si="21"/>
        <v>20220040200618</v>
      </c>
      <c r="L622" s="5">
        <f t="shared" si="22"/>
      </c>
      <c r="N622" s="5">
        <f t="shared" si="23"/>
      </c>
    </row>
    <row r="623" spans="1:14" ht="12">
      <c r="A623" s="24">
        <f t="shared" si="21"/>
        <v>20220040200619</v>
      </c>
      <c r="L623" s="5">
        <f t="shared" si="22"/>
      </c>
      <c r="N623" s="5">
        <f t="shared" si="23"/>
      </c>
    </row>
    <row r="624" spans="1:14" ht="12">
      <c r="A624" s="24">
        <f t="shared" si="21"/>
        <v>20220040200620</v>
      </c>
      <c r="L624" s="5">
        <f t="shared" si="22"/>
      </c>
      <c r="N624" s="5">
        <f t="shared" si="23"/>
      </c>
    </row>
    <row r="625" spans="1:14" ht="12">
      <c r="A625" s="24">
        <f t="shared" si="21"/>
        <v>20220040200621</v>
      </c>
      <c r="L625" s="5">
        <f t="shared" si="22"/>
      </c>
      <c r="N625" s="5">
        <f t="shared" si="23"/>
      </c>
    </row>
    <row r="626" spans="1:14" ht="12">
      <c r="A626" s="24">
        <f t="shared" si="21"/>
        <v>20220040200622</v>
      </c>
      <c r="L626" s="5">
        <f t="shared" si="22"/>
      </c>
      <c r="N626" s="5">
        <f t="shared" si="23"/>
      </c>
    </row>
    <row r="627" spans="1:14" ht="12">
      <c r="A627" s="24">
        <f t="shared" si="21"/>
        <v>20220040200623</v>
      </c>
      <c r="L627" s="5">
        <f t="shared" si="22"/>
      </c>
      <c r="N627" s="5">
        <f t="shared" si="23"/>
      </c>
    </row>
    <row r="628" spans="1:14" ht="12">
      <c r="A628" s="24">
        <f t="shared" si="21"/>
        <v>20220040200624</v>
      </c>
      <c r="L628" s="5">
        <f t="shared" si="22"/>
      </c>
      <c r="N628" s="5">
        <f t="shared" si="23"/>
      </c>
    </row>
    <row r="629" spans="1:14" ht="12">
      <c r="A629" s="24">
        <f t="shared" si="21"/>
        <v>20220040200625</v>
      </c>
      <c r="L629" s="5">
        <f t="shared" si="22"/>
      </c>
      <c r="N629" s="5">
        <f t="shared" si="23"/>
      </c>
    </row>
    <row r="630" spans="1:14" ht="12">
      <c r="A630" s="24">
        <f t="shared" si="21"/>
        <v>20220040200626</v>
      </c>
      <c r="L630" s="5">
        <f t="shared" si="22"/>
      </c>
      <c r="N630" s="5">
        <f t="shared" si="23"/>
      </c>
    </row>
    <row r="631" spans="1:14" ht="12">
      <c r="A631" s="24">
        <f t="shared" si="21"/>
        <v>20220040200627</v>
      </c>
      <c r="L631" s="5">
        <f t="shared" si="22"/>
      </c>
      <c r="N631" s="5">
        <f t="shared" si="23"/>
      </c>
    </row>
    <row r="632" spans="1:14" ht="12">
      <c r="A632" s="24">
        <f t="shared" si="21"/>
        <v>20220040200628</v>
      </c>
      <c r="L632" s="5">
        <f t="shared" si="22"/>
      </c>
      <c r="N632" s="5">
        <f t="shared" si="23"/>
      </c>
    </row>
    <row r="633" spans="1:14" ht="12">
      <c r="A633" s="24">
        <f t="shared" si="21"/>
        <v>20220040200629</v>
      </c>
      <c r="L633" s="5">
        <f t="shared" si="22"/>
      </c>
      <c r="N633" s="5">
        <f t="shared" si="23"/>
      </c>
    </row>
    <row r="634" spans="1:14" ht="12">
      <c r="A634" s="24">
        <f t="shared" si="21"/>
        <v>20220040200630</v>
      </c>
      <c r="L634" s="5">
        <f t="shared" si="22"/>
      </c>
      <c r="N634" s="5">
        <f t="shared" si="23"/>
      </c>
    </row>
    <row r="635" spans="1:14" ht="12">
      <c r="A635" s="24">
        <f t="shared" si="21"/>
        <v>20220040200631</v>
      </c>
      <c r="L635" s="5">
        <f t="shared" si="22"/>
      </c>
      <c r="N635" s="5">
        <f t="shared" si="23"/>
      </c>
    </row>
    <row r="636" spans="1:14" ht="12">
      <c r="A636" s="24">
        <f t="shared" si="21"/>
        <v>20220040200632</v>
      </c>
      <c r="L636" s="5">
        <f t="shared" si="22"/>
      </c>
      <c r="N636" s="5">
        <f t="shared" si="23"/>
      </c>
    </row>
    <row r="637" spans="1:14" ht="12">
      <c r="A637" s="24">
        <f t="shared" si="21"/>
        <v>20220040200633</v>
      </c>
      <c r="L637" s="5">
        <f t="shared" si="22"/>
      </c>
      <c r="N637" s="5">
        <f t="shared" si="23"/>
      </c>
    </row>
    <row r="638" spans="1:14" ht="12">
      <c r="A638" s="24">
        <f t="shared" si="21"/>
        <v>20220040200634</v>
      </c>
      <c r="L638" s="5">
        <f t="shared" si="22"/>
      </c>
      <c r="N638" s="5">
        <f t="shared" si="23"/>
      </c>
    </row>
    <row r="639" spans="1:14" ht="12">
      <c r="A639" s="24">
        <f t="shared" si="21"/>
        <v>20220040200635</v>
      </c>
      <c r="L639" s="5">
        <f t="shared" si="22"/>
      </c>
      <c r="N639" s="5">
        <f t="shared" si="23"/>
      </c>
    </row>
    <row r="640" spans="1:14" ht="12">
      <c r="A640" s="24">
        <f t="shared" si="21"/>
        <v>20220040200636</v>
      </c>
      <c r="L640" s="5">
        <f t="shared" si="22"/>
      </c>
      <c r="N640" s="5">
        <f t="shared" si="23"/>
      </c>
    </row>
    <row r="641" spans="1:14" ht="12">
      <c r="A641" s="24">
        <f t="shared" si="21"/>
        <v>20220040200637</v>
      </c>
      <c r="L641" s="5">
        <f t="shared" si="22"/>
      </c>
      <c r="N641" s="5">
        <f t="shared" si="23"/>
      </c>
    </row>
    <row r="642" spans="1:14" ht="12">
      <c r="A642" s="24">
        <f t="shared" si="21"/>
        <v>20220040200638</v>
      </c>
      <c r="L642" s="5">
        <f t="shared" si="22"/>
      </c>
      <c r="N642" s="5">
        <f t="shared" si="23"/>
      </c>
    </row>
    <row r="643" spans="1:14" ht="12">
      <c r="A643" s="24">
        <f t="shared" si="21"/>
        <v>20220040200639</v>
      </c>
      <c r="L643" s="5">
        <f t="shared" si="22"/>
      </c>
      <c r="N643" s="5">
        <f t="shared" si="23"/>
      </c>
    </row>
    <row r="644" spans="1:14" ht="12">
      <c r="A644" s="24">
        <f t="shared" si="21"/>
        <v>20220040200640</v>
      </c>
      <c r="L644" s="5">
        <f t="shared" si="22"/>
      </c>
      <c r="N644" s="5">
        <f t="shared" si="23"/>
      </c>
    </row>
    <row r="645" spans="1:14" ht="12">
      <c r="A645" s="24">
        <f t="shared" si="21"/>
        <v>20220040200641</v>
      </c>
      <c r="L645" s="5">
        <f t="shared" si="22"/>
      </c>
      <c r="N645" s="5">
        <f t="shared" si="23"/>
      </c>
    </row>
    <row r="646" spans="1:14" ht="12">
      <c r="A646" s="24">
        <f aca="true" t="shared" si="24" ref="A646:A709">$B$3*10000000+200000+ROW()-4</f>
        <v>20220040200642</v>
      </c>
      <c r="L646" s="5">
        <f aca="true" t="shared" si="25" ref="L646:L709">IF(N(B646)=0,"",IF(INT(B646)=1,"GOOD",IF(INT(B646)=2,"PASS",IF(INT(B646)=3,IF(B646&lt;3.3,"",IF(B646&lt;3.5,"PASS2","SPARE")),IF(INT(B646)=4,"FAIL","")))))</f>
      </c>
      <c r="N646" s="5">
        <f aca="true" t="shared" si="26" ref="N646:N709">IF(N(B646)&gt;0,IF(INT(B646)&lt;4,IF(MOD(B646,1)&lt;0.1,"",IF(MOD(B646,0.1)&lt;0.005,IF(MOD(B646,0.2)&lt;0.01,"B5/B6","ANY"),"B6")),""),"")</f>
      </c>
    </row>
    <row r="647" spans="1:14" ht="12">
      <c r="A647" s="24">
        <f t="shared" si="24"/>
        <v>20220040200643</v>
      </c>
      <c r="L647" s="5">
        <f t="shared" si="25"/>
      </c>
      <c r="N647" s="5">
        <f t="shared" si="26"/>
      </c>
    </row>
    <row r="648" spans="1:14" ht="12">
      <c r="A648" s="24">
        <f t="shared" si="24"/>
        <v>20220040200644</v>
      </c>
      <c r="L648" s="5">
        <f t="shared" si="25"/>
      </c>
      <c r="N648" s="5">
        <f t="shared" si="26"/>
      </c>
    </row>
    <row r="649" spans="1:14" ht="12">
      <c r="A649" s="24">
        <f t="shared" si="24"/>
        <v>20220040200645</v>
      </c>
      <c r="L649" s="5">
        <f t="shared" si="25"/>
      </c>
      <c r="N649" s="5">
        <f t="shared" si="26"/>
      </c>
    </row>
    <row r="650" spans="1:14" ht="12">
      <c r="A650" s="24">
        <f t="shared" si="24"/>
        <v>20220040200646</v>
      </c>
      <c r="L650" s="5">
        <f t="shared" si="25"/>
      </c>
      <c r="N650" s="5">
        <f t="shared" si="26"/>
      </c>
    </row>
    <row r="651" spans="1:14" ht="12">
      <c r="A651" s="24">
        <f t="shared" si="24"/>
        <v>20220040200647</v>
      </c>
      <c r="L651" s="5">
        <f t="shared" si="25"/>
      </c>
      <c r="N651" s="5">
        <f t="shared" si="26"/>
      </c>
    </row>
    <row r="652" spans="1:14" ht="12">
      <c r="A652" s="24">
        <f t="shared" si="24"/>
        <v>20220040200648</v>
      </c>
      <c r="L652" s="5">
        <f t="shared" si="25"/>
      </c>
      <c r="N652" s="5">
        <f t="shared" si="26"/>
      </c>
    </row>
    <row r="653" spans="1:14" ht="12">
      <c r="A653" s="24">
        <f t="shared" si="24"/>
        <v>20220040200649</v>
      </c>
      <c r="L653" s="5">
        <f t="shared" si="25"/>
      </c>
      <c r="N653" s="5">
        <f t="shared" si="26"/>
      </c>
    </row>
    <row r="654" spans="1:14" ht="12">
      <c r="A654" s="24">
        <f t="shared" si="24"/>
        <v>20220040200650</v>
      </c>
      <c r="L654" s="5">
        <f t="shared" si="25"/>
      </c>
      <c r="N654" s="5">
        <f t="shared" si="26"/>
      </c>
    </row>
    <row r="655" spans="1:14" ht="12">
      <c r="A655" s="24">
        <f t="shared" si="24"/>
        <v>20220040200651</v>
      </c>
      <c r="L655" s="5">
        <f t="shared" si="25"/>
      </c>
      <c r="N655" s="5">
        <f t="shared" si="26"/>
      </c>
    </row>
    <row r="656" spans="1:14" ht="12">
      <c r="A656" s="24">
        <f t="shared" si="24"/>
        <v>20220040200652</v>
      </c>
      <c r="L656" s="5">
        <f t="shared" si="25"/>
      </c>
      <c r="N656" s="5">
        <f t="shared" si="26"/>
      </c>
    </row>
    <row r="657" spans="1:14" ht="12">
      <c r="A657" s="24">
        <f t="shared" si="24"/>
        <v>20220040200653</v>
      </c>
      <c r="L657" s="5">
        <f t="shared" si="25"/>
      </c>
      <c r="N657" s="5">
        <f t="shared" si="26"/>
      </c>
    </row>
    <row r="658" spans="1:14" ht="12">
      <c r="A658" s="24">
        <f t="shared" si="24"/>
        <v>20220040200654</v>
      </c>
      <c r="L658" s="5">
        <f t="shared" si="25"/>
      </c>
      <c r="N658" s="5">
        <f t="shared" si="26"/>
      </c>
    </row>
    <row r="659" spans="1:14" ht="12">
      <c r="A659" s="24">
        <f t="shared" si="24"/>
        <v>20220040200655</v>
      </c>
      <c r="L659" s="5">
        <f t="shared" si="25"/>
      </c>
      <c r="N659" s="5">
        <f t="shared" si="26"/>
      </c>
    </row>
    <row r="660" spans="1:14" ht="12">
      <c r="A660" s="24">
        <f t="shared" si="24"/>
        <v>20220040200656</v>
      </c>
      <c r="L660" s="5">
        <f t="shared" si="25"/>
      </c>
      <c r="N660" s="5">
        <f t="shared" si="26"/>
      </c>
    </row>
    <row r="661" spans="1:14" ht="12">
      <c r="A661" s="24">
        <f t="shared" si="24"/>
        <v>20220040200657</v>
      </c>
      <c r="L661" s="5">
        <f t="shared" si="25"/>
      </c>
      <c r="N661" s="5">
        <f t="shared" si="26"/>
      </c>
    </row>
    <row r="662" spans="1:14" ht="12">
      <c r="A662" s="24">
        <f t="shared" si="24"/>
        <v>20220040200658</v>
      </c>
      <c r="L662" s="5">
        <f t="shared" si="25"/>
      </c>
      <c r="N662" s="5">
        <f t="shared" si="26"/>
      </c>
    </row>
    <row r="663" spans="1:14" ht="12">
      <c r="A663" s="24">
        <f t="shared" si="24"/>
        <v>20220040200659</v>
      </c>
      <c r="L663" s="5">
        <f t="shared" si="25"/>
      </c>
      <c r="N663" s="5">
        <f t="shared" si="26"/>
      </c>
    </row>
    <row r="664" spans="1:14" ht="12">
      <c r="A664" s="24">
        <f t="shared" si="24"/>
        <v>20220040200660</v>
      </c>
      <c r="L664" s="5">
        <f t="shared" si="25"/>
      </c>
      <c r="N664" s="5">
        <f t="shared" si="26"/>
      </c>
    </row>
    <row r="665" spans="1:14" ht="12">
      <c r="A665" s="24">
        <f t="shared" si="24"/>
        <v>20220040200661</v>
      </c>
      <c r="L665" s="5">
        <f t="shared" si="25"/>
      </c>
      <c r="N665" s="5">
        <f t="shared" si="26"/>
      </c>
    </row>
    <row r="666" spans="1:14" ht="12">
      <c r="A666" s="24">
        <f t="shared" si="24"/>
        <v>20220040200662</v>
      </c>
      <c r="L666" s="5">
        <f t="shared" si="25"/>
      </c>
      <c r="N666" s="5">
        <f t="shared" si="26"/>
      </c>
    </row>
    <row r="667" spans="1:14" ht="12">
      <c r="A667" s="24">
        <f t="shared" si="24"/>
        <v>20220040200663</v>
      </c>
      <c r="L667" s="5">
        <f t="shared" si="25"/>
      </c>
      <c r="N667" s="5">
        <f t="shared" si="26"/>
      </c>
    </row>
    <row r="668" spans="1:14" ht="12">
      <c r="A668" s="24">
        <f t="shared" si="24"/>
        <v>20220040200664</v>
      </c>
      <c r="L668" s="5">
        <f t="shared" si="25"/>
      </c>
      <c r="N668" s="5">
        <f t="shared" si="26"/>
      </c>
    </row>
    <row r="669" spans="1:14" ht="12">
      <c r="A669" s="24">
        <f t="shared" si="24"/>
        <v>20220040200665</v>
      </c>
      <c r="L669" s="5">
        <f t="shared" si="25"/>
      </c>
      <c r="N669" s="5">
        <f t="shared" si="26"/>
      </c>
    </row>
    <row r="670" spans="1:14" ht="12">
      <c r="A670" s="24">
        <f t="shared" si="24"/>
        <v>20220040200666</v>
      </c>
      <c r="L670" s="5">
        <f t="shared" si="25"/>
      </c>
      <c r="N670" s="5">
        <f t="shared" si="26"/>
      </c>
    </row>
    <row r="671" spans="1:14" ht="12">
      <c r="A671" s="24">
        <f t="shared" si="24"/>
        <v>20220040200667</v>
      </c>
      <c r="L671" s="5">
        <f t="shared" si="25"/>
      </c>
      <c r="N671" s="5">
        <f t="shared" si="26"/>
      </c>
    </row>
    <row r="672" spans="1:14" ht="12">
      <c r="A672" s="24">
        <f t="shared" si="24"/>
        <v>20220040200668</v>
      </c>
      <c r="L672" s="5">
        <f t="shared" si="25"/>
      </c>
      <c r="N672" s="5">
        <f t="shared" si="26"/>
      </c>
    </row>
    <row r="673" spans="1:14" ht="12">
      <c r="A673" s="24">
        <f t="shared" si="24"/>
        <v>20220040200669</v>
      </c>
      <c r="L673" s="5">
        <f t="shared" si="25"/>
      </c>
      <c r="N673" s="5">
        <f t="shared" si="26"/>
      </c>
    </row>
    <row r="674" spans="1:14" ht="12">
      <c r="A674" s="24">
        <f t="shared" si="24"/>
        <v>20220040200670</v>
      </c>
      <c r="L674" s="5">
        <f t="shared" si="25"/>
      </c>
      <c r="N674" s="5">
        <f t="shared" si="26"/>
      </c>
    </row>
    <row r="675" spans="1:14" ht="12">
      <c r="A675" s="24">
        <f t="shared" si="24"/>
        <v>20220040200671</v>
      </c>
      <c r="L675" s="5">
        <f t="shared" si="25"/>
      </c>
      <c r="N675" s="5">
        <f t="shared" si="26"/>
      </c>
    </row>
    <row r="676" spans="1:14" ht="12">
      <c r="A676" s="24">
        <f t="shared" si="24"/>
        <v>20220040200672</v>
      </c>
      <c r="L676" s="5">
        <f t="shared" si="25"/>
      </c>
      <c r="N676" s="5">
        <f t="shared" si="26"/>
      </c>
    </row>
    <row r="677" spans="1:14" ht="12">
      <c r="A677" s="24">
        <f t="shared" si="24"/>
        <v>20220040200673</v>
      </c>
      <c r="L677" s="5">
        <f t="shared" si="25"/>
      </c>
      <c r="N677" s="5">
        <f t="shared" si="26"/>
      </c>
    </row>
    <row r="678" spans="1:14" ht="12">
      <c r="A678" s="24">
        <f t="shared" si="24"/>
        <v>20220040200674</v>
      </c>
      <c r="L678" s="5">
        <f t="shared" si="25"/>
      </c>
      <c r="N678" s="5">
        <f t="shared" si="26"/>
      </c>
    </row>
    <row r="679" spans="1:14" ht="12">
      <c r="A679" s="24">
        <f t="shared" si="24"/>
        <v>20220040200675</v>
      </c>
      <c r="L679" s="5">
        <f t="shared" si="25"/>
      </c>
      <c r="N679" s="5">
        <f t="shared" si="26"/>
      </c>
    </row>
    <row r="680" spans="1:14" ht="12">
      <c r="A680" s="24">
        <f t="shared" si="24"/>
        <v>20220040200676</v>
      </c>
      <c r="L680" s="5">
        <f t="shared" si="25"/>
      </c>
      <c r="N680" s="5">
        <f t="shared" si="26"/>
      </c>
    </row>
    <row r="681" spans="1:14" ht="12">
      <c r="A681" s="24">
        <f t="shared" si="24"/>
        <v>20220040200677</v>
      </c>
      <c r="L681" s="5">
        <f t="shared" si="25"/>
      </c>
      <c r="N681" s="5">
        <f t="shared" si="26"/>
      </c>
    </row>
    <row r="682" spans="1:14" ht="12">
      <c r="A682" s="24">
        <f t="shared" si="24"/>
        <v>20220040200678</v>
      </c>
      <c r="L682" s="5">
        <f t="shared" si="25"/>
      </c>
      <c r="N682" s="5">
        <f t="shared" si="26"/>
      </c>
    </row>
    <row r="683" spans="1:14" ht="12">
      <c r="A683" s="24">
        <f t="shared" si="24"/>
        <v>20220040200679</v>
      </c>
      <c r="L683" s="5">
        <f t="shared" si="25"/>
      </c>
      <c r="N683" s="5">
        <f t="shared" si="26"/>
      </c>
    </row>
    <row r="684" spans="1:14" ht="12">
      <c r="A684" s="24">
        <f t="shared" si="24"/>
        <v>20220040200680</v>
      </c>
      <c r="L684" s="5">
        <f t="shared" si="25"/>
      </c>
      <c r="N684" s="5">
        <f t="shared" si="26"/>
      </c>
    </row>
    <row r="685" spans="1:14" ht="12">
      <c r="A685" s="24">
        <f t="shared" si="24"/>
        <v>20220040200681</v>
      </c>
      <c r="L685" s="5">
        <f t="shared" si="25"/>
      </c>
      <c r="N685" s="5">
        <f t="shared" si="26"/>
      </c>
    </row>
    <row r="686" spans="1:14" ht="12">
      <c r="A686" s="24">
        <f t="shared" si="24"/>
        <v>20220040200682</v>
      </c>
      <c r="L686" s="5">
        <f t="shared" si="25"/>
      </c>
      <c r="N686" s="5">
        <f t="shared" si="26"/>
      </c>
    </row>
    <row r="687" spans="1:14" ht="12">
      <c r="A687" s="24">
        <f t="shared" si="24"/>
        <v>20220040200683</v>
      </c>
      <c r="L687" s="5">
        <f t="shared" si="25"/>
      </c>
      <c r="N687" s="5">
        <f t="shared" si="26"/>
      </c>
    </row>
    <row r="688" spans="1:14" ht="12">
      <c r="A688" s="24">
        <f t="shared" si="24"/>
        <v>20220040200684</v>
      </c>
      <c r="L688" s="5">
        <f t="shared" si="25"/>
      </c>
      <c r="N688" s="5">
        <f t="shared" si="26"/>
      </c>
    </row>
    <row r="689" spans="1:14" ht="12">
      <c r="A689" s="24">
        <f t="shared" si="24"/>
        <v>20220040200685</v>
      </c>
      <c r="L689" s="5">
        <f t="shared" si="25"/>
      </c>
      <c r="N689" s="5">
        <f t="shared" si="26"/>
      </c>
    </row>
    <row r="690" spans="1:14" ht="12">
      <c r="A690" s="24">
        <f t="shared" si="24"/>
        <v>20220040200686</v>
      </c>
      <c r="L690" s="5">
        <f t="shared" si="25"/>
      </c>
      <c r="N690" s="5">
        <f t="shared" si="26"/>
      </c>
    </row>
    <row r="691" spans="1:14" ht="12">
      <c r="A691" s="24">
        <f t="shared" si="24"/>
        <v>20220040200687</v>
      </c>
      <c r="L691" s="5">
        <f t="shared" si="25"/>
      </c>
      <c r="N691" s="5">
        <f t="shared" si="26"/>
      </c>
    </row>
    <row r="692" spans="1:14" ht="12">
      <c r="A692" s="24">
        <f t="shared" si="24"/>
        <v>20220040200688</v>
      </c>
      <c r="L692" s="5">
        <f t="shared" si="25"/>
      </c>
      <c r="N692" s="5">
        <f t="shared" si="26"/>
      </c>
    </row>
    <row r="693" spans="1:14" ht="12">
      <c r="A693" s="24">
        <f t="shared" si="24"/>
        <v>20220040200689</v>
      </c>
      <c r="L693" s="5">
        <f t="shared" si="25"/>
      </c>
      <c r="N693" s="5">
        <f t="shared" si="26"/>
      </c>
    </row>
    <row r="694" spans="1:14" ht="12">
      <c r="A694" s="24">
        <f t="shared" si="24"/>
        <v>20220040200690</v>
      </c>
      <c r="L694" s="5">
        <f t="shared" si="25"/>
      </c>
      <c r="N694" s="5">
        <f t="shared" si="26"/>
      </c>
    </row>
    <row r="695" spans="1:14" ht="12">
      <c r="A695" s="24">
        <f t="shared" si="24"/>
        <v>20220040200691</v>
      </c>
      <c r="L695" s="5">
        <f t="shared" si="25"/>
      </c>
      <c r="N695" s="5">
        <f t="shared" si="26"/>
      </c>
    </row>
    <row r="696" spans="1:14" ht="12">
      <c r="A696" s="24">
        <f t="shared" si="24"/>
        <v>20220040200692</v>
      </c>
      <c r="L696" s="5">
        <f t="shared" si="25"/>
      </c>
      <c r="N696" s="5">
        <f t="shared" si="26"/>
      </c>
    </row>
    <row r="697" spans="1:14" ht="12">
      <c r="A697" s="24">
        <f t="shared" si="24"/>
        <v>20220040200693</v>
      </c>
      <c r="L697" s="5">
        <f t="shared" si="25"/>
      </c>
      <c r="N697" s="5">
        <f t="shared" si="26"/>
      </c>
    </row>
    <row r="698" spans="1:14" ht="12">
      <c r="A698" s="24">
        <f t="shared" si="24"/>
        <v>20220040200694</v>
      </c>
      <c r="L698" s="5">
        <f t="shared" si="25"/>
      </c>
      <c r="N698" s="5">
        <f t="shared" si="26"/>
      </c>
    </row>
    <row r="699" spans="1:14" ht="12">
      <c r="A699" s="24">
        <f t="shared" si="24"/>
        <v>20220040200695</v>
      </c>
      <c r="L699" s="5">
        <f t="shared" si="25"/>
      </c>
      <c r="N699" s="5">
        <f t="shared" si="26"/>
      </c>
    </row>
    <row r="700" spans="1:14" ht="12">
      <c r="A700" s="24">
        <f t="shared" si="24"/>
        <v>20220040200696</v>
      </c>
      <c r="L700" s="5">
        <f t="shared" si="25"/>
      </c>
      <c r="N700" s="5">
        <f t="shared" si="26"/>
      </c>
    </row>
    <row r="701" spans="1:14" ht="12">
      <c r="A701" s="24">
        <f t="shared" si="24"/>
        <v>20220040200697</v>
      </c>
      <c r="L701" s="5">
        <f t="shared" si="25"/>
      </c>
      <c r="N701" s="5">
        <f t="shared" si="26"/>
      </c>
    </row>
    <row r="702" spans="1:14" ht="12">
      <c r="A702" s="24">
        <f t="shared" si="24"/>
        <v>20220040200698</v>
      </c>
      <c r="L702" s="5">
        <f t="shared" si="25"/>
      </c>
      <c r="N702" s="5">
        <f t="shared" si="26"/>
      </c>
    </row>
    <row r="703" spans="1:14" ht="12">
      <c r="A703" s="24">
        <f t="shared" si="24"/>
        <v>20220040200699</v>
      </c>
      <c r="L703" s="5">
        <f t="shared" si="25"/>
      </c>
      <c r="N703" s="5">
        <f t="shared" si="26"/>
      </c>
    </row>
    <row r="704" spans="1:14" ht="12">
      <c r="A704" s="24">
        <f t="shared" si="24"/>
        <v>20220040200700</v>
      </c>
      <c r="L704" s="5">
        <f t="shared" si="25"/>
      </c>
      <c r="N704" s="5">
        <f t="shared" si="26"/>
      </c>
    </row>
    <row r="705" spans="1:14" ht="12">
      <c r="A705" s="24">
        <f t="shared" si="24"/>
        <v>20220040200701</v>
      </c>
      <c r="L705" s="5">
        <f t="shared" si="25"/>
      </c>
      <c r="N705" s="5">
        <f t="shared" si="26"/>
      </c>
    </row>
    <row r="706" spans="1:14" ht="12">
      <c r="A706" s="24">
        <f t="shared" si="24"/>
        <v>20220040200702</v>
      </c>
      <c r="L706" s="5">
        <f t="shared" si="25"/>
      </c>
      <c r="N706" s="5">
        <f t="shared" si="26"/>
      </c>
    </row>
    <row r="707" spans="1:14" ht="12">
      <c r="A707" s="24">
        <f t="shared" si="24"/>
        <v>20220040200703</v>
      </c>
      <c r="L707" s="5">
        <f t="shared" si="25"/>
      </c>
      <c r="N707" s="5">
        <f t="shared" si="26"/>
      </c>
    </row>
    <row r="708" spans="1:14" ht="12">
      <c r="A708" s="24">
        <f t="shared" si="24"/>
        <v>20220040200704</v>
      </c>
      <c r="L708" s="5">
        <f t="shared" si="25"/>
      </c>
      <c r="N708" s="5">
        <f t="shared" si="26"/>
      </c>
    </row>
    <row r="709" spans="1:14" ht="12">
      <c r="A709" s="24">
        <f t="shared" si="24"/>
        <v>20220040200705</v>
      </c>
      <c r="L709" s="5">
        <f t="shared" si="25"/>
      </c>
      <c r="N709" s="5">
        <f t="shared" si="26"/>
      </c>
    </row>
    <row r="710" spans="1:14" ht="12">
      <c r="A710" s="24">
        <f aca="true" t="shared" si="27" ref="A710:A773">$B$3*10000000+200000+ROW()-4</f>
        <v>20220040200706</v>
      </c>
      <c r="L710" s="5">
        <f aca="true" t="shared" si="28" ref="L710:L773">IF(N(B710)=0,"",IF(INT(B710)=1,"GOOD",IF(INT(B710)=2,"PASS",IF(INT(B710)=3,IF(B710&lt;3.3,"",IF(B710&lt;3.5,"PASS2","SPARE")),IF(INT(B710)=4,"FAIL","")))))</f>
      </c>
      <c r="N710" s="5">
        <f aca="true" t="shared" si="29" ref="N710:N773">IF(N(B710)&gt;0,IF(INT(B710)&lt;4,IF(MOD(B710,1)&lt;0.1,"",IF(MOD(B710,0.1)&lt;0.005,IF(MOD(B710,0.2)&lt;0.01,"B5/B6","ANY"),"B6")),""),"")</f>
      </c>
    </row>
    <row r="711" spans="1:14" ht="12">
      <c r="A711" s="24">
        <f t="shared" si="27"/>
        <v>20220040200707</v>
      </c>
      <c r="L711" s="5">
        <f t="shared" si="28"/>
      </c>
      <c r="N711" s="5">
        <f t="shared" si="29"/>
      </c>
    </row>
    <row r="712" spans="1:14" ht="12">
      <c r="A712" s="24">
        <f t="shared" si="27"/>
        <v>20220040200708</v>
      </c>
      <c r="L712" s="5">
        <f t="shared" si="28"/>
      </c>
      <c r="N712" s="5">
        <f t="shared" si="29"/>
      </c>
    </row>
    <row r="713" spans="1:14" ht="12">
      <c r="A713" s="24">
        <f t="shared" si="27"/>
        <v>20220040200709</v>
      </c>
      <c r="L713" s="5">
        <f t="shared" si="28"/>
      </c>
      <c r="N713" s="5">
        <f t="shared" si="29"/>
      </c>
    </row>
    <row r="714" spans="1:14" ht="12">
      <c r="A714" s="24">
        <f t="shared" si="27"/>
        <v>20220040200710</v>
      </c>
      <c r="L714" s="5">
        <f t="shared" si="28"/>
      </c>
      <c r="N714" s="5">
        <f t="shared" si="29"/>
      </c>
    </row>
    <row r="715" spans="1:14" ht="12">
      <c r="A715" s="24">
        <f t="shared" si="27"/>
        <v>20220040200711</v>
      </c>
      <c r="L715" s="5">
        <f t="shared" si="28"/>
      </c>
      <c r="N715" s="5">
        <f t="shared" si="29"/>
      </c>
    </row>
    <row r="716" spans="1:14" ht="12">
      <c r="A716" s="24">
        <f t="shared" si="27"/>
        <v>20220040200712</v>
      </c>
      <c r="L716" s="5">
        <f t="shared" si="28"/>
      </c>
      <c r="N716" s="5">
        <f t="shared" si="29"/>
      </c>
    </row>
    <row r="717" spans="1:14" ht="12">
      <c r="A717" s="24">
        <f t="shared" si="27"/>
        <v>20220040200713</v>
      </c>
      <c r="L717" s="5">
        <f t="shared" si="28"/>
      </c>
      <c r="N717" s="5">
        <f t="shared" si="29"/>
      </c>
    </row>
    <row r="718" spans="1:14" ht="12">
      <c r="A718" s="24">
        <f t="shared" si="27"/>
        <v>20220040200714</v>
      </c>
      <c r="L718" s="5">
        <f t="shared" si="28"/>
      </c>
      <c r="N718" s="5">
        <f t="shared" si="29"/>
      </c>
    </row>
    <row r="719" spans="1:14" ht="12">
      <c r="A719" s="24">
        <f t="shared" si="27"/>
        <v>20220040200715</v>
      </c>
      <c r="L719" s="5">
        <f t="shared" si="28"/>
      </c>
      <c r="N719" s="5">
        <f t="shared" si="29"/>
      </c>
    </row>
    <row r="720" spans="1:14" ht="12">
      <c r="A720" s="24">
        <f t="shared" si="27"/>
        <v>20220040200716</v>
      </c>
      <c r="L720" s="5">
        <f t="shared" si="28"/>
      </c>
      <c r="N720" s="5">
        <f t="shared" si="29"/>
      </c>
    </row>
    <row r="721" spans="1:14" ht="12">
      <c r="A721" s="24">
        <f t="shared" si="27"/>
        <v>20220040200717</v>
      </c>
      <c r="L721" s="5">
        <f t="shared" si="28"/>
      </c>
      <c r="N721" s="5">
        <f t="shared" si="29"/>
      </c>
    </row>
    <row r="722" spans="1:14" ht="12">
      <c r="A722" s="24">
        <f t="shared" si="27"/>
        <v>20220040200718</v>
      </c>
      <c r="L722" s="5">
        <f t="shared" si="28"/>
      </c>
      <c r="N722" s="5">
        <f t="shared" si="29"/>
      </c>
    </row>
    <row r="723" spans="1:14" ht="12">
      <c r="A723" s="24">
        <f t="shared" si="27"/>
        <v>20220040200719</v>
      </c>
      <c r="L723" s="5">
        <f t="shared" si="28"/>
      </c>
      <c r="N723" s="5">
        <f t="shared" si="29"/>
      </c>
    </row>
    <row r="724" spans="1:14" ht="12">
      <c r="A724" s="24">
        <f t="shared" si="27"/>
        <v>20220040200720</v>
      </c>
      <c r="L724" s="5">
        <f t="shared" si="28"/>
      </c>
      <c r="N724" s="5">
        <f t="shared" si="29"/>
      </c>
    </row>
    <row r="725" spans="1:14" ht="12">
      <c r="A725" s="24">
        <f t="shared" si="27"/>
        <v>20220040200721</v>
      </c>
      <c r="L725" s="5">
        <f t="shared" si="28"/>
      </c>
      <c r="N725" s="5">
        <f t="shared" si="29"/>
      </c>
    </row>
    <row r="726" spans="1:14" ht="12">
      <c r="A726" s="24">
        <f t="shared" si="27"/>
        <v>20220040200722</v>
      </c>
      <c r="L726" s="5">
        <f t="shared" si="28"/>
      </c>
      <c r="N726" s="5">
        <f t="shared" si="29"/>
      </c>
    </row>
    <row r="727" spans="1:14" ht="12">
      <c r="A727" s="24">
        <f t="shared" si="27"/>
        <v>20220040200723</v>
      </c>
      <c r="L727" s="5">
        <f t="shared" si="28"/>
      </c>
      <c r="N727" s="5">
        <f t="shared" si="29"/>
      </c>
    </row>
    <row r="728" spans="1:14" ht="12">
      <c r="A728" s="24">
        <f t="shared" si="27"/>
        <v>20220040200724</v>
      </c>
      <c r="L728" s="5">
        <f t="shared" si="28"/>
      </c>
      <c r="N728" s="5">
        <f t="shared" si="29"/>
      </c>
    </row>
    <row r="729" spans="1:14" ht="12">
      <c r="A729" s="24">
        <f t="shared" si="27"/>
        <v>20220040200725</v>
      </c>
      <c r="L729" s="5">
        <f t="shared" si="28"/>
      </c>
      <c r="N729" s="5">
        <f t="shared" si="29"/>
      </c>
    </row>
    <row r="730" spans="1:14" ht="12">
      <c r="A730" s="24">
        <f t="shared" si="27"/>
        <v>20220040200726</v>
      </c>
      <c r="L730" s="5">
        <f t="shared" si="28"/>
      </c>
      <c r="N730" s="5">
        <f t="shared" si="29"/>
      </c>
    </row>
    <row r="731" spans="1:14" ht="12">
      <c r="A731" s="24">
        <f t="shared" si="27"/>
        <v>20220040200727</v>
      </c>
      <c r="L731" s="5">
        <f t="shared" si="28"/>
      </c>
      <c r="N731" s="5">
        <f t="shared" si="29"/>
      </c>
    </row>
    <row r="732" spans="1:14" ht="12">
      <c r="A732" s="24">
        <f t="shared" si="27"/>
        <v>20220040200728</v>
      </c>
      <c r="L732" s="5">
        <f t="shared" si="28"/>
      </c>
      <c r="N732" s="5">
        <f t="shared" si="29"/>
      </c>
    </row>
    <row r="733" spans="1:14" ht="12">
      <c r="A733" s="24">
        <f t="shared" si="27"/>
        <v>20220040200729</v>
      </c>
      <c r="L733" s="5">
        <f t="shared" si="28"/>
      </c>
      <c r="N733" s="5">
        <f t="shared" si="29"/>
      </c>
    </row>
    <row r="734" spans="1:14" ht="12">
      <c r="A734" s="24">
        <f t="shared" si="27"/>
        <v>20220040200730</v>
      </c>
      <c r="L734" s="5">
        <f t="shared" si="28"/>
      </c>
      <c r="N734" s="5">
        <f t="shared" si="29"/>
      </c>
    </row>
    <row r="735" spans="1:14" ht="12">
      <c r="A735" s="24">
        <f t="shared" si="27"/>
        <v>20220040200731</v>
      </c>
      <c r="L735" s="5">
        <f t="shared" si="28"/>
      </c>
      <c r="N735" s="5">
        <f t="shared" si="29"/>
      </c>
    </row>
    <row r="736" spans="1:14" ht="12">
      <c r="A736" s="24">
        <f t="shared" si="27"/>
        <v>20220040200732</v>
      </c>
      <c r="L736" s="5">
        <f t="shared" si="28"/>
      </c>
      <c r="N736" s="5">
        <f t="shared" si="29"/>
      </c>
    </row>
    <row r="737" spans="1:14" ht="12">
      <c r="A737" s="24">
        <f t="shared" si="27"/>
        <v>20220040200733</v>
      </c>
      <c r="L737" s="5">
        <f t="shared" si="28"/>
      </c>
      <c r="N737" s="5">
        <f t="shared" si="29"/>
      </c>
    </row>
    <row r="738" spans="1:14" ht="12">
      <c r="A738" s="24">
        <f t="shared" si="27"/>
        <v>20220040200734</v>
      </c>
      <c r="L738" s="5">
        <f t="shared" si="28"/>
      </c>
      <c r="N738" s="5">
        <f t="shared" si="29"/>
      </c>
    </row>
    <row r="739" spans="1:14" ht="12">
      <c r="A739" s="24">
        <f t="shared" si="27"/>
        <v>20220040200735</v>
      </c>
      <c r="L739" s="5">
        <f t="shared" si="28"/>
      </c>
      <c r="N739" s="5">
        <f t="shared" si="29"/>
      </c>
    </row>
    <row r="740" spans="1:14" ht="12">
      <c r="A740" s="24">
        <f t="shared" si="27"/>
        <v>20220040200736</v>
      </c>
      <c r="L740" s="5">
        <f t="shared" si="28"/>
      </c>
      <c r="N740" s="5">
        <f t="shared" si="29"/>
      </c>
    </row>
    <row r="741" spans="1:14" ht="12">
      <c r="A741" s="24">
        <f t="shared" si="27"/>
        <v>20220040200737</v>
      </c>
      <c r="L741" s="5">
        <f t="shared" si="28"/>
      </c>
      <c r="N741" s="5">
        <f t="shared" si="29"/>
      </c>
    </row>
    <row r="742" spans="1:14" ht="12">
      <c r="A742" s="24">
        <f t="shared" si="27"/>
        <v>20220040200738</v>
      </c>
      <c r="L742" s="5">
        <f t="shared" si="28"/>
      </c>
      <c r="N742" s="5">
        <f t="shared" si="29"/>
      </c>
    </row>
    <row r="743" spans="1:14" ht="12">
      <c r="A743" s="24">
        <f t="shared" si="27"/>
        <v>20220040200739</v>
      </c>
      <c r="L743" s="5">
        <f t="shared" si="28"/>
      </c>
      <c r="N743" s="5">
        <f t="shared" si="29"/>
      </c>
    </row>
    <row r="744" spans="1:14" ht="12">
      <c r="A744" s="24">
        <f t="shared" si="27"/>
        <v>20220040200740</v>
      </c>
      <c r="L744" s="5">
        <f t="shared" si="28"/>
      </c>
      <c r="N744" s="5">
        <f t="shared" si="29"/>
      </c>
    </row>
    <row r="745" spans="1:14" ht="12">
      <c r="A745" s="24">
        <f t="shared" si="27"/>
        <v>20220040200741</v>
      </c>
      <c r="L745" s="5">
        <f t="shared" si="28"/>
      </c>
      <c r="N745" s="5">
        <f t="shared" si="29"/>
      </c>
    </row>
    <row r="746" spans="1:14" ht="12">
      <c r="A746" s="24">
        <f t="shared" si="27"/>
        <v>20220040200742</v>
      </c>
      <c r="L746" s="5">
        <f t="shared" si="28"/>
      </c>
      <c r="N746" s="5">
        <f t="shared" si="29"/>
      </c>
    </row>
    <row r="747" spans="1:14" ht="12">
      <c r="A747" s="24">
        <f t="shared" si="27"/>
        <v>20220040200743</v>
      </c>
      <c r="L747" s="5">
        <f t="shared" si="28"/>
      </c>
      <c r="N747" s="5">
        <f t="shared" si="29"/>
      </c>
    </row>
    <row r="748" spans="1:14" ht="12">
      <c r="A748" s="24">
        <f t="shared" si="27"/>
        <v>20220040200744</v>
      </c>
      <c r="L748" s="5">
        <f t="shared" si="28"/>
      </c>
      <c r="N748" s="5">
        <f t="shared" si="29"/>
      </c>
    </row>
    <row r="749" spans="1:14" ht="12">
      <c r="A749" s="24">
        <f t="shared" si="27"/>
        <v>20220040200745</v>
      </c>
      <c r="L749" s="5">
        <f t="shared" si="28"/>
      </c>
      <c r="N749" s="5">
        <f t="shared" si="29"/>
      </c>
    </row>
    <row r="750" spans="1:14" ht="12">
      <c r="A750" s="24">
        <f t="shared" si="27"/>
        <v>20220040200746</v>
      </c>
      <c r="L750" s="5">
        <f t="shared" si="28"/>
      </c>
      <c r="N750" s="5">
        <f t="shared" si="29"/>
      </c>
    </row>
    <row r="751" spans="1:14" ht="12">
      <c r="A751" s="24">
        <f t="shared" si="27"/>
        <v>20220040200747</v>
      </c>
      <c r="L751" s="5">
        <f t="shared" si="28"/>
      </c>
      <c r="N751" s="5">
        <f t="shared" si="29"/>
      </c>
    </row>
    <row r="752" spans="1:14" ht="12">
      <c r="A752" s="24">
        <f t="shared" si="27"/>
        <v>20220040200748</v>
      </c>
      <c r="L752" s="5">
        <f t="shared" si="28"/>
      </c>
      <c r="N752" s="5">
        <f t="shared" si="29"/>
      </c>
    </row>
    <row r="753" spans="1:14" ht="12">
      <c r="A753" s="24">
        <f t="shared" si="27"/>
        <v>20220040200749</v>
      </c>
      <c r="L753" s="5">
        <f t="shared" si="28"/>
      </c>
      <c r="N753" s="5">
        <f t="shared" si="29"/>
      </c>
    </row>
    <row r="754" spans="1:14" ht="12">
      <c r="A754" s="24">
        <f t="shared" si="27"/>
        <v>20220040200750</v>
      </c>
      <c r="L754" s="5">
        <f t="shared" si="28"/>
      </c>
      <c r="N754" s="5">
        <f t="shared" si="29"/>
      </c>
    </row>
    <row r="755" spans="1:14" ht="12">
      <c r="A755" s="24">
        <f t="shared" si="27"/>
        <v>20220040200751</v>
      </c>
      <c r="L755" s="5">
        <f t="shared" si="28"/>
      </c>
      <c r="N755" s="5">
        <f t="shared" si="29"/>
      </c>
    </row>
    <row r="756" spans="1:14" ht="12">
      <c r="A756" s="24">
        <f t="shared" si="27"/>
        <v>20220040200752</v>
      </c>
      <c r="L756" s="5">
        <f t="shared" si="28"/>
      </c>
      <c r="N756" s="5">
        <f t="shared" si="29"/>
      </c>
    </row>
    <row r="757" spans="1:14" ht="12">
      <c r="A757" s="24">
        <f t="shared" si="27"/>
        <v>20220040200753</v>
      </c>
      <c r="L757" s="5">
        <f t="shared" si="28"/>
      </c>
      <c r="N757" s="5">
        <f t="shared" si="29"/>
      </c>
    </row>
    <row r="758" spans="1:14" ht="12">
      <c r="A758" s="24">
        <f t="shared" si="27"/>
        <v>20220040200754</v>
      </c>
      <c r="L758" s="5">
        <f t="shared" si="28"/>
      </c>
      <c r="N758" s="5">
        <f t="shared" si="29"/>
      </c>
    </row>
    <row r="759" spans="1:14" ht="12">
      <c r="A759" s="24">
        <f t="shared" si="27"/>
        <v>20220040200755</v>
      </c>
      <c r="L759" s="5">
        <f t="shared" si="28"/>
      </c>
      <c r="N759" s="5">
        <f t="shared" si="29"/>
      </c>
    </row>
    <row r="760" spans="1:14" ht="12">
      <c r="A760" s="24">
        <f t="shared" si="27"/>
        <v>20220040200756</v>
      </c>
      <c r="L760" s="5">
        <f t="shared" si="28"/>
      </c>
      <c r="N760" s="5">
        <f t="shared" si="29"/>
      </c>
    </row>
    <row r="761" spans="1:14" ht="12">
      <c r="A761" s="24">
        <f t="shared" si="27"/>
        <v>20220040200757</v>
      </c>
      <c r="L761" s="5">
        <f t="shared" si="28"/>
      </c>
      <c r="N761" s="5">
        <f t="shared" si="29"/>
      </c>
    </row>
    <row r="762" spans="1:14" ht="12">
      <c r="A762" s="24">
        <f t="shared" si="27"/>
        <v>20220040200758</v>
      </c>
      <c r="L762" s="5">
        <f t="shared" si="28"/>
      </c>
      <c r="N762" s="5">
        <f t="shared" si="29"/>
      </c>
    </row>
    <row r="763" spans="1:14" ht="12">
      <c r="A763" s="24">
        <f t="shared" si="27"/>
        <v>20220040200759</v>
      </c>
      <c r="L763" s="5">
        <f t="shared" si="28"/>
      </c>
      <c r="N763" s="5">
        <f t="shared" si="29"/>
      </c>
    </row>
    <row r="764" spans="1:14" ht="12">
      <c r="A764" s="24">
        <f t="shared" si="27"/>
        <v>20220040200760</v>
      </c>
      <c r="L764" s="5">
        <f t="shared" si="28"/>
      </c>
      <c r="N764" s="5">
        <f t="shared" si="29"/>
      </c>
    </row>
    <row r="765" spans="1:14" ht="12">
      <c r="A765" s="24">
        <f t="shared" si="27"/>
        <v>20220040200761</v>
      </c>
      <c r="L765" s="5">
        <f t="shared" si="28"/>
      </c>
      <c r="N765" s="5">
        <f t="shared" si="29"/>
      </c>
    </row>
    <row r="766" spans="1:14" ht="12">
      <c r="A766" s="24">
        <f t="shared" si="27"/>
        <v>20220040200762</v>
      </c>
      <c r="L766" s="5">
        <f t="shared" si="28"/>
      </c>
      <c r="N766" s="5">
        <f t="shared" si="29"/>
      </c>
    </row>
    <row r="767" spans="1:14" ht="12">
      <c r="A767" s="24">
        <f t="shared" si="27"/>
        <v>20220040200763</v>
      </c>
      <c r="L767" s="5">
        <f t="shared" si="28"/>
      </c>
      <c r="N767" s="5">
        <f t="shared" si="29"/>
      </c>
    </row>
    <row r="768" spans="1:14" ht="12">
      <c r="A768" s="24">
        <f t="shared" si="27"/>
        <v>20220040200764</v>
      </c>
      <c r="L768" s="5">
        <f t="shared" si="28"/>
      </c>
      <c r="N768" s="5">
        <f t="shared" si="29"/>
      </c>
    </row>
    <row r="769" spans="1:14" ht="12">
      <c r="A769" s="24">
        <f t="shared" si="27"/>
        <v>20220040200765</v>
      </c>
      <c r="L769" s="5">
        <f t="shared" si="28"/>
      </c>
      <c r="N769" s="5">
        <f t="shared" si="29"/>
      </c>
    </row>
    <row r="770" spans="1:14" ht="12">
      <c r="A770" s="24">
        <f t="shared" si="27"/>
        <v>20220040200766</v>
      </c>
      <c r="L770" s="5">
        <f t="shared" si="28"/>
      </c>
      <c r="N770" s="5">
        <f t="shared" si="29"/>
      </c>
    </row>
    <row r="771" spans="1:14" ht="12">
      <c r="A771" s="24">
        <f t="shared" si="27"/>
        <v>20220040200767</v>
      </c>
      <c r="L771" s="5">
        <f t="shared" si="28"/>
      </c>
      <c r="N771" s="5">
        <f t="shared" si="29"/>
      </c>
    </row>
    <row r="772" spans="1:14" ht="12">
      <c r="A772" s="24">
        <f t="shared" si="27"/>
        <v>20220040200768</v>
      </c>
      <c r="L772" s="5">
        <f t="shared" si="28"/>
      </c>
      <c r="N772" s="5">
        <f t="shared" si="29"/>
      </c>
    </row>
    <row r="773" spans="1:14" ht="12">
      <c r="A773" s="24">
        <f t="shared" si="27"/>
        <v>20220040200769</v>
      </c>
      <c r="L773" s="5">
        <f t="shared" si="28"/>
      </c>
      <c r="N773" s="5">
        <f t="shared" si="29"/>
      </c>
    </row>
    <row r="774" spans="1:14" ht="12">
      <c r="A774" s="24">
        <f aca="true" t="shared" si="30" ref="A774:A837">$B$3*10000000+200000+ROW()-4</f>
        <v>20220040200770</v>
      </c>
      <c r="L774" s="5">
        <f aca="true" t="shared" si="31" ref="L774:L837">IF(N(B774)=0,"",IF(INT(B774)=1,"GOOD",IF(INT(B774)=2,"PASS",IF(INT(B774)=3,IF(B774&lt;3.3,"",IF(B774&lt;3.5,"PASS2","SPARE")),IF(INT(B774)=4,"FAIL","")))))</f>
      </c>
      <c r="N774" s="5">
        <f aca="true" t="shared" si="32" ref="N774:N837">IF(N(B774)&gt;0,IF(INT(B774)&lt;4,IF(MOD(B774,1)&lt;0.1,"",IF(MOD(B774,0.1)&lt;0.005,IF(MOD(B774,0.2)&lt;0.01,"B5/B6","ANY"),"B6")),""),"")</f>
      </c>
    </row>
    <row r="775" spans="1:14" ht="12">
      <c r="A775" s="24">
        <f t="shared" si="30"/>
        <v>20220040200771</v>
      </c>
      <c r="L775" s="5">
        <f t="shared" si="31"/>
      </c>
      <c r="N775" s="5">
        <f t="shared" si="32"/>
      </c>
    </row>
    <row r="776" spans="1:14" ht="12">
      <c r="A776" s="24">
        <f t="shared" si="30"/>
        <v>20220040200772</v>
      </c>
      <c r="L776" s="5">
        <f t="shared" si="31"/>
      </c>
      <c r="N776" s="5">
        <f t="shared" si="32"/>
      </c>
    </row>
    <row r="777" spans="1:14" ht="12">
      <c r="A777" s="24">
        <f t="shared" si="30"/>
        <v>20220040200773</v>
      </c>
      <c r="L777" s="5">
        <f t="shared" si="31"/>
      </c>
      <c r="N777" s="5">
        <f t="shared" si="32"/>
      </c>
    </row>
    <row r="778" spans="1:14" ht="12">
      <c r="A778" s="24">
        <f t="shared" si="30"/>
        <v>20220040200774</v>
      </c>
      <c r="L778" s="5">
        <f t="shared" si="31"/>
      </c>
      <c r="N778" s="5">
        <f t="shared" si="32"/>
      </c>
    </row>
    <row r="779" spans="1:14" ht="12">
      <c r="A779" s="24">
        <f t="shared" si="30"/>
        <v>20220040200775</v>
      </c>
      <c r="L779" s="5">
        <f t="shared" si="31"/>
      </c>
      <c r="N779" s="5">
        <f t="shared" si="32"/>
      </c>
    </row>
    <row r="780" spans="1:14" ht="12">
      <c r="A780" s="24">
        <f t="shared" si="30"/>
        <v>20220040200776</v>
      </c>
      <c r="L780" s="5">
        <f t="shared" si="31"/>
      </c>
      <c r="N780" s="5">
        <f t="shared" si="32"/>
      </c>
    </row>
    <row r="781" spans="1:14" ht="12">
      <c r="A781" s="24">
        <f t="shared" si="30"/>
        <v>20220040200777</v>
      </c>
      <c r="L781" s="5">
        <f t="shared" si="31"/>
      </c>
      <c r="N781" s="5">
        <f t="shared" si="32"/>
      </c>
    </row>
    <row r="782" spans="1:14" ht="12">
      <c r="A782" s="24">
        <f t="shared" si="30"/>
        <v>20220040200778</v>
      </c>
      <c r="L782" s="5">
        <f t="shared" si="31"/>
      </c>
      <c r="N782" s="5">
        <f t="shared" si="32"/>
      </c>
    </row>
    <row r="783" spans="1:14" ht="12">
      <c r="A783" s="24">
        <f t="shared" si="30"/>
        <v>20220040200779</v>
      </c>
      <c r="L783" s="5">
        <f t="shared" si="31"/>
      </c>
      <c r="N783" s="5">
        <f t="shared" si="32"/>
      </c>
    </row>
    <row r="784" spans="1:14" ht="12">
      <c r="A784" s="24">
        <f t="shared" si="30"/>
        <v>20220040200780</v>
      </c>
      <c r="L784" s="5">
        <f t="shared" si="31"/>
      </c>
      <c r="N784" s="5">
        <f t="shared" si="32"/>
      </c>
    </row>
    <row r="785" spans="1:14" ht="12">
      <c r="A785" s="24">
        <f t="shared" si="30"/>
        <v>20220040200781</v>
      </c>
      <c r="L785" s="5">
        <f t="shared" si="31"/>
      </c>
      <c r="N785" s="5">
        <f t="shared" si="32"/>
      </c>
    </row>
    <row r="786" spans="1:14" ht="12">
      <c r="A786" s="24">
        <f t="shared" si="30"/>
        <v>20220040200782</v>
      </c>
      <c r="L786" s="5">
        <f t="shared" si="31"/>
      </c>
      <c r="N786" s="5">
        <f t="shared" si="32"/>
      </c>
    </row>
    <row r="787" spans="1:14" ht="12">
      <c r="A787" s="24">
        <f t="shared" si="30"/>
        <v>20220040200783</v>
      </c>
      <c r="L787" s="5">
        <f t="shared" si="31"/>
      </c>
      <c r="N787" s="5">
        <f t="shared" si="32"/>
      </c>
    </row>
    <row r="788" spans="1:14" ht="12">
      <c r="A788" s="24">
        <f t="shared" si="30"/>
        <v>20220040200784</v>
      </c>
      <c r="L788" s="5">
        <f t="shared" si="31"/>
      </c>
      <c r="N788" s="5">
        <f t="shared" si="32"/>
      </c>
    </row>
    <row r="789" spans="1:14" ht="12">
      <c r="A789" s="24">
        <f t="shared" si="30"/>
        <v>20220040200785</v>
      </c>
      <c r="L789" s="5">
        <f t="shared" si="31"/>
      </c>
      <c r="N789" s="5">
        <f t="shared" si="32"/>
      </c>
    </row>
    <row r="790" spans="1:14" ht="12">
      <c r="A790" s="24">
        <f t="shared" si="30"/>
        <v>20220040200786</v>
      </c>
      <c r="L790" s="5">
        <f t="shared" si="31"/>
      </c>
      <c r="N790" s="5">
        <f t="shared" si="32"/>
      </c>
    </row>
    <row r="791" spans="1:14" ht="12">
      <c r="A791" s="24">
        <f t="shared" si="30"/>
        <v>20220040200787</v>
      </c>
      <c r="L791" s="5">
        <f t="shared" si="31"/>
      </c>
      <c r="N791" s="5">
        <f t="shared" si="32"/>
      </c>
    </row>
    <row r="792" spans="1:14" ht="12">
      <c r="A792" s="24">
        <f t="shared" si="30"/>
        <v>20220040200788</v>
      </c>
      <c r="L792" s="5">
        <f t="shared" si="31"/>
      </c>
      <c r="N792" s="5">
        <f t="shared" si="32"/>
      </c>
    </row>
    <row r="793" spans="1:14" ht="12">
      <c r="A793" s="24">
        <f t="shared" si="30"/>
        <v>20220040200789</v>
      </c>
      <c r="L793" s="5">
        <f t="shared" si="31"/>
      </c>
      <c r="N793" s="5">
        <f t="shared" si="32"/>
      </c>
    </row>
    <row r="794" spans="1:14" ht="12">
      <c r="A794" s="24">
        <f t="shared" si="30"/>
        <v>20220040200790</v>
      </c>
      <c r="L794" s="5">
        <f t="shared" si="31"/>
      </c>
      <c r="N794" s="5">
        <f t="shared" si="32"/>
      </c>
    </row>
    <row r="795" spans="1:14" ht="12">
      <c r="A795" s="24">
        <f t="shared" si="30"/>
        <v>20220040200791</v>
      </c>
      <c r="L795" s="5">
        <f t="shared" si="31"/>
      </c>
      <c r="N795" s="5">
        <f t="shared" si="32"/>
      </c>
    </row>
    <row r="796" spans="1:14" ht="12">
      <c r="A796" s="24">
        <f t="shared" si="30"/>
        <v>20220040200792</v>
      </c>
      <c r="L796" s="5">
        <f t="shared" si="31"/>
      </c>
      <c r="N796" s="5">
        <f t="shared" si="32"/>
      </c>
    </row>
    <row r="797" spans="1:14" ht="12">
      <c r="A797" s="24">
        <f t="shared" si="30"/>
        <v>20220040200793</v>
      </c>
      <c r="L797" s="5">
        <f t="shared" si="31"/>
      </c>
      <c r="N797" s="5">
        <f t="shared" si="32"/>
      </c>
    </row>
    <row r="798" spans="1:14" ht="12">
      <c r="A798" s="24">
        <f t="shared" si="30"/>
        <v>20220040200794</v>
      </c>
      <c r="L798" s="5">
        <f t="shared" si="31"/>
      </c>
      <c r="N798" s="5">
        <f t="shared" si="32"/>
      </c>
    </row>
    <row r="799" spans="1:14" ht="12">
      <c r="A799" s="24">
        <f t="shared" si="30"/>
        <v>20220040200795</v>
      </c>
      <c r="L799" s="5">
        <f t="shared" si="31"/>
      </c>
      <c r="N799" s="5">
        <f t="shared" si="32"/>
      </c>
    </row>
    <row r="800" spans="1:14" ht="12">
      <c r="A800" s="24">
        <f t="shared" si="30"/>
        <v>20220040200796</v>
      </c>
      <c r="L800" s="5">
        <f t="shared" si="31"/>
      </c>
      <c r="N800" s="5">
        <f t="shared" si="32"/>
      </c>
    </row>
    <row r="801" spans="1:14" ht="12">
      <c r="A801" s="24">
        <f t="shared" si="30"/>
        <v>20220040200797</v>
      </c>
      <c r="L801" s="5">
        <f t="shared" si="31"/>
      </c>
      <c r="N801" s="5">
        <f t="shared" si="32"/>
      </c>
    </row>
    <row r="802" spans="1:14" ht="12">
      <c r="A802" s="24">
        <f t="shared" si="30"/>
        <v>20220040200798</v>
      </c>
      <c r="L802" s="5">
        <f t="shared" si="31"/>
      </c>
      <c r="N802" s="5">
        <f t="shared" si="32"/>
      </c>
    </row>
    <row r="803" spans="1:14" ht="12">
      <c r="A803" s="24">
        <f t="shared" si="30"/>
        <v>20220040200799</v>
      </c>
      <c r="L803" s="5">
        <f t="shared" si="31"/>
      </c>
      <c r="N803" s="5">
        <f t="shared" si="32"/>
      </c>
    </row>
    <row r="804" spans="1:14" ht="12">
      <c r="A804" s="24">
        <f t="shared" si="30"/>
        <v>20220040200800</v>
      </c>
      <c r="L804" s="5">
        <f t="shared" si="31"/>
      </c>
      <c r="N804" s="5">
        <f t="shared" si="32"/>
      </c>
    </row>
    <row r="805" spans="1:14" ht="12">
      <c r="A805" s="24">
        <f t="shared" si="30"/>
        <v>20220040200801</v>
      </c>
      <c r="L805" s="5">
        <f t="shared" si="31"/>
      </c>
      <c r="N805" s="5">
        <f t="shared" si="32"/>
      </c>
    </row>
    <row r="806" spans="1:14" ht="12">
      <c r="A806" s="24">
        <f t="shared" si="30"/>
        <v>20220040200802</v>
      </c>
      <c r="L806" s="5">
        <f t="shared" si="31"/>
      </c>
      <c r="N806" s="5">
        <f t="shared" si="32"/>
      </c>
    </row>
    <row r="807" spans="1:14" ht="12">
      <c r="A807" s="24">
        <f t="shared" si="30"/>
        <v>20220040200803</v>
      </c>
      <c r="L807" s="5">
        <f t="shared" si="31"/>
      </c>
      <c r="N807" s="5">
        <f t="shared" si="32"/>
      </c>
    </row>
    <row r="808" spans="1:14" ht="12">
      <c r="A808" s="24">
        <f t="shared" si="30"/>
        <v>20220040200804</v>
      </c>
      <c r="L808" s="5">
        <f t="shared" si="31"/>
      </c>
      <c r="N808" s="5">
        <f t="shared" si="32"/>
      </c>
    </row>
    <row r="809" spans="1:14" ht="12">
      <c r="A809" s="24">
        <f t="shared" si="30"/>
        <v>20220040200805</v>
      </c>
      <c r="L809" s="5">
        <f t="shared" si="31"/>
      </c>
      <c r="N809" s="5">
        <f t="shared" si="32"/>
      </c>
    </row>
    <row r="810" spans="1:14" ht="12">
      <c r="A810" s="24">
        <f t="shared" si="30"/>
        <v>20220040200806</v>
      </c>
      <c r="L810" s="5">
        <f t="shared" si="31"/>
      </c>
      <c r="N810" s="5">
        <f t="shared" si="32"/>
      </c>
    </row>
    <row r="811" spans="1:14" ht="12">
      <c r="A811" s="24">
        <f t="shared" si="30"/>
        <v>20220040200807</v>
      </c>
      <c r="L811" s="5">
        <f t="shared" si="31"/>
      </c>
      <c r="N811" s="5">
        <f t="shared" si="32"/>
      </c>
    </row>
    <row r="812" spans="1:14" ht="12">
      <c r="A812" s="24">
        <f t="shared" si="30"/>
        <v>20220040200808</v>
      </c>
      <c r="L812" s="5">
        <f t="shared" si="31"/>
      </c>
      <c r="N812" s="5">
        <f t="shared" si="32"/>
      </c>
    </row>
    <row r="813" spans="1:14" ht="12">
      <c r="A813" s="24">
        <f t="shared" si="30"/>
        <v>20220040200809</v>
      </c>
      <c r="L813" s="5">
        <f t="shared" si="31"/>
      </c>
      <c r="N813" s="5">
        <f t="shared" si="32"/>
      </c>
    </row>
    <row r="814" spans="1:14" ht="12">
      <c r="A814" s="24">
        <f t="shared" si="30"/>
        <v>20220040200810</v>
      </c>
      <c r="L814" s="5">
        <f t="shared" si="31"/>
      </c>
      <c r="N814" s="5">
        <f t="shared" si="32"/>
      </c>
    </row>
    <row r="815" spans="1:14" ht="12">
      <c r="A815" s="24">
        <f t="shared" si="30"/>
        <v>20220040200811</v>
      </c>
      <c r="L815" s="5">
        <f t="shared" si="31"/>
      </c>
      <c r="N815" s="5">
        <f t="shared" si="32"/>
      </c>
    </row>
    <row r="816" spans="1:14" ht="12">
      <c r="A816" s="24">
        <f t="shared" si="30"/>
        <v>20220040200812</v>
      </c>
      <c r="L816" s="5">
        <f t="shared" si="31"/>
      </c>
      <c r="N816" s="5">
        <f t="shared" si="32"/>
      </c>
    </row>
    <row r="817" spans="1:14" ht="12">
      <c r="A817" s="24">
        <f t="shared" si="30"/>
        <v>20220040200813</v>
      </c>
      <c r="L817" s="5">
        <f t="shared" si="31"/>
      </c>
      <c r="N817" s="5">
        <f t="shared" si="32"/>
      </c>
    </row>
    <row r="818" spans="1:14" ht="12">
      <c r="A818" s="24">
        <f t="shared" si="30"/>
        <v>20220040200814</v>
      </c>
      <c r="L818" s="5">
        <f t="shared" si="31"/>
      </c>
      <c r="N818" s="5">
        <f t="shared" si="32"/>
      </c>
    </row>
    <row r="819" spans="1:14" ht="12">
      <c r="A819" s="24">
        <f t="shared" si="30"/>
        <v>20220040200815</v>
      </c>
      <c r="L819" s="5">
        <f t="shared" si="31"/>
      </c>
      <c r="N819" s="5">
        <f t="shared" si="32"/>
      </c>
    </row>
    <row r="820" spans="1:14" ht="12">
      <c r="A820" s="24">
        <f t="shared" si="30"/>
        <v>20220040200816</v>
      </c>
      <c r="L820" s="5">
        <f t="shared" si="31"/>
      </c>
      <c r="N820" s="5">
        <f t="shared" si="32"/>
      </c>
    </row>
    <row r="821" spans="1:14" ht="12">
      <c r="A821" s="24">
        <f t="shared" si="30"/>
        <v>20220040200817</v>
      </c>
      <c r="L821" s="5">
        <f t="shared" si="31"/>
      </c>
      <c r="N821" s="5">
        <f t="shared" si="32"/>
      </c>
    </row>
    <row r="822" spans="1:14" ht="12">
      <c r="A822" s="24">
        <f t="shared" si="30"/>
        <v>20220040200818</v>
      </c>
      <c r="L822" s="5">
        <f t="shared" si="31"/>
      </c>
      <c r="N822" s="5">
        <f t="shared" si="32"/>
      </c>
    </row>
    <row r="823" spans="1:14" ht="12">
      <c r="A823" s="24">
        <f t="shared" si="30"/>
        <v>20220040200819</v>
      </c>
      <c r="L823" s="5">
        <f t="shared" si="31"/>
      </c>
      <c r="N823" s="5">
        <f t="shared" si="32"/>
      </c>
    </row>
    <row r="824" spans="1:14" ht="12">
      <c r="A824" s="24">
        <f t="shared" si="30"/>
        <v>20220040200820</v>
      </c>
      <c r="L824" s="5">
        <f t="shared" si="31"/>
      </c>
      <c r="N824" s="5">
        <f t="shared" si="32"/>
      </c>
    </row>
    <row r="825" spans="1:14" ht="12">
      <c r="A825" s="24">
        <f t="shared" si="30"/>
        <v>20220040200821</v>
      </c>
      <c r="L825" s="5">
        <f t="shared" si="31"/>
      </c>
      <c r="N825" s="5">
        <f t="shared" si="32"/>
      </c>
    </row>
    <row r="826" spans="1:14" ht="12">
      <c r="A826" s="24">
        <f t="shared" si="30"/>
        <v>20220040200822</v>
      </c>
      <c r="L826" s="5">
        <f t="shared" si="31"/>
      </c>
      <c r="N826" s="5">
        <f t="shared" si="32"/>
      </c>
    </row>
    <row r="827" spans="1:14" ht="12">
      <c r="A827" s="24">
        <f t="shared" si="30"/>
        <v>20220040200823</v>
      </c>
      <c r="L827" s="5">
        <f t="shared" si="31"/>
      </c>
      <c r="N827" s="5">
        <f t="shared" si="32"/>
      </c>
    </row>
    <row r="828" spans="1:14" ht="12">
      <c r="A828" s="24">
        <f t="shared" si="30"/>
        <v>20220040200824</v>
      </c>
      <c r="L828" s="5">
        <f t="shared" si="31"/>
      </c>
      <c r="N828" s="5">
        <f t="shared" si="32"/>
      </c>
    </row>
    <row r="829" spans="1:14" ht="12">
      <c r="A829" s="24">
        <f t="shared" si="30"/>
        <v>20220040200825</v>
      </c>
      <c r="L829" s="5">
        <f t="shared" si="31"/>
      </c>
      <c r="N829" s="5">
        <f t="shared" si="32"/>
      </c>
    </row>
    <row r="830" spans="1:14" ht="12">
      <c r="A830" s="24">
        <f t="shared" si="30"/>
        <v>20220040200826</v>
      </c>
      <c r="L830" s="5">
        <f t="shared" si="31"/>
      </c>
      <c r="N830" s="5">
        <f t="shared" si="32"/>
      </c>
    </row>
    <row r="831" spans="1:14" ht="12">
      <c r="A831" s="24">
        <f t="shared" si="30"/>
        <v>20220040200827</v>
      </c>
      <c r="L831" s="5">
        <f t="shared" si="31"/>
      </c>
      <c r="N831" s="5">
        <f t="shared" si="32"/>
      </c>
    </row>
    <row r="832" spans="1:14" ht="12">
      <c r="A832" s="24">
        <f t="shared" si="30"/>
        <v>20220040200828</v>
      </c>
      <c r="L832" s="5">
        <f t="shared" si="31"/>
      </c>
      <c r="N832" s="5">
        <f t="shared" si="32"/>
      </c>
    </row>
    <row r="833" spans="1:14" ht="12">
      <c r="A833" s="24">
        <f t="shared" si="30"/>
        <v>20220040200829</v>
      </c>
      <c r="L833" s="5">
        <f t="shared" si="31"/>
      </c>
      <c r="N833" s="5">
        <f t="shared" si="32"/>
      </c>
    </row>
    <row r="834" spans="1:14" ht="12">
      <c r="A834" s="24">
        <f t="shared" si="30"/>
        <v>20220040200830</v>
      </c>
      <c r="L834" s="5">
        <f t="shared" si="31"/>
      </c>
      <c r="N834" s="5">
        <f t="shared" si="32"/>
      </c>
    </row>
    <row r="835" spans="1:14" ht="12">
      <c r="A835" s="24">
        <f t="shared" si="30"/>
        <v>20220040200831</v>
      </c>
      <c r="L835" s="5">
        <f t="shared" si="31"/>
      </c>
      <c r="N835" s="5">
        <f t="shared" si="32"/>
      </c>
    </row>
    <row r="836" spans="1:14" ht="12">
      <c r="A836" s="24">
        <f t="shared" si="30"/>
        <v>20220040200832</v>
      </c>
      <c r="L836" s="5">
        <f t="shared" si="31"/>
      </c>
      <c r="N836" s="5">
        <f t="shared" si="32"/>
      </c>
    </row>
    <row r="837" spans="1:14" ht="12">
      <c r="A837" s="24">
        <f t="shared" si="30"/>
        <v>20220040200833</v>
      </c>
      <c r="L837" s="5">
        <f t="shared" si="31"/>
      </c>
      <c r="N837" s="5">
        <f t="shared" si="32"/>
      </c>
    </row>
    <row r="838" spans="1:14" ht="12">
      <c r="A838" s="24">
        <f aca="true" t="shared" si="33" ref="A838:A901">$B$3*10000000+200000+ROW()-4</f>
        <v>20220040200834</v>
      </c>
      <c r="L838" s="5">
        <f aca="true" t="shared" si="34" ref="L838:L901">IF(N(B838)=0,"",IF(INT(B838)=1,"GOOD",IF(INT(B838)=2,"PASS",IF(INT(B838)=3,IF(B838&lt;3.3,"",IF(B838&lt;3.5,"PASS2","SPARE")),IF(INT(B838)=4,"FAIL","")))))</f>
      </c>
      <c r="N838" s="5">
        <f aca="true" t="shared" si="35" ref="N838:N901">IF(N(B838)&gt;0,IF(INT(B838)&lt;4,IF(MOD(B838,1)&lt;0.1,"",IF(MOD(B838,0.1)&lt;0.005,IF(MOD(B838,0.2)&lt;0.01,"B5/B6","ANY"),"B6")),""),"")</f>
      </c>
    </row>
    <row r="839" spans="1:14" ht="12">
      <c r="A839" s="24">
        <f t="shared" si="33"/>
        <v>20220040200835</v>
      </c>
      <c r="L839" s="5">
        <f t="shared" si="34"/>
      </c>
      <c r="N839" s="5">
        <f t="shared" si="35"/>
      </c>
    </row>
    <row r="840" spans="1:14" ht="12">
      <c r="A840" s="24">
        <f t="shared" si="33"/>
        <v>20220040200836</v>
      </c>
      <c r="L840" s="5">
        <f t="shared" si="34"/>
      </c>
      <c r="N840" s="5">
        <f t="shared" si="35"/>
      </c>
    </row>
    <row r="841" spans="1:14" ht="12">
      <c r="A841" s="24">
        <f t="shared" si="33"/>
        <v>20220040200837</v>
      </c>
      <c r="L841" s="5">
        <f t="shared" si="34"/>
      </c>
      <c r="N841" s="5">
        <f t="shared" si="35"/>
      </c>
    </row>
    <row r="842" spans="1:14" ht="12">
      <c r="A842" s="24">
        <f t="shared" si="33"/>
        <v>20220040200838</v>
      </c>
      <c r="L842" s="5">
        <f t="shared" si="34"/>
      </c>
      <c r="N842" s="5">
        <f t="shared" si="35"/>
      </c>
    </row>
    <row r="843" spans="1:14" ht="12">
      <c r="A843" s="24">
        <f t="shared" si="33"/>
        <v>20220040200839</v>
      </c>
      <c r="L843" s="5">
        <f t="shared" si="34"/>
      </c>
      <c r="N843" s="5">
        <f t="shared" si="35"/>
      </c>
    </row>
    <row r="844" spans="1:14" ht="12">
      <c r="A844" s="24">
        <f t="shared" si="33"/>
        <v>20220040200840</v>
      </c>
      <c r="L844" s="5">
        <f t="shared" si="34"/>
      </c>
      <c r="N844" s="5">
        <f t="shared" si="35"/>
      </c>
    </row>
    <row r="845" spans="1:14" ht="12">
      <c r="A845" s="24">
        <f t="shared" si="33"/>
        <v>20220040200841</v>
      </c>
      <c r="L845" s="5">
        <f t="shared" si="34"/>
      </c>
      <c r="N845" s="5">
        <f t="shared" si="35"/>
      </c>
    </row>
    <row r="846" spans="1:14" ht="12">
      <c r="A846" s="24">
        <f t="shared" si="33"/>
        <v>20220040200842</v>
      </c>
      <c r="L846" s="5">
        <f t="shared" si="34"/>
      </c>
      <c r="N846" s="5">
        <f t="shared" si="35"/>
      </c>
    </row>
    <row r="847" spans="1:14" ht="12">
      <c r="A847" s="24">
        <f t="shared" si="33"/>
        <v>20220040200843</v>
      </c>
      <c r="L847" s="5">
        <f t="shared" si="34"/>
      </c>
      <c r="N847" s="5">
        <f t="shared" si="35"/>
      </c>
    </row>
    <row r="848" spans="1:14" ht="12">
      <c r="A848" s="24">
        <f t="shared" si="33"/>
        <v>20220040200844</v>
      </c>
      <c r="L848" s="5">
        <f t="shared" si="34"/>
      </c>
      <c r="N848" s="5">
        <f t="shared" si="35"/>
      </c>
    </row>
    <row r="849" spans="1:14" ht="12">
      <c r="A849" s="24">
        <f t="shared" si="33"/>
        <v>20220040200845</v>
      </c>
      <c r="L849" s="5">
        <f t="shared" si="34"/>
      </c>
      <c r="N849" s="5">
        <f t="shared" si="35"/>
      </c>
    </row>
    <row r="850" spans="1:14" ht="12">
      <c r="A850" s="24">
        <f t="shared" si="33"/>
        <v>20220040200846</v>
      </c>
      <c r="L850" s="5">
        <f t="shared" si="34"/>
      </c>
      <c r="N850" s="5">
        <f t="shared" si="35"/>
      </c>
    </row>
    <row r="851" spans="1:14" ht="12">
      <c r="A851" s="24">
        <f t="shared" si="33"/>
        <v>20220040200847</v>
      </c>
      <c r="L851" s="5">
        <f t="shared" si="34"/>
      </c>
      <c r="N851" s="5">
        <f t="shared" si="35"/>
      </c>
    </row>
    <row r="852" spans="1:14" ht="12">
      <c r="A852" s="24">
        <f t="shared" si="33"/>
        <v>20220040200848</v>
      </c>
      <c r="L852" s="5">
        <f t="shared" si="34"/>
      </c>
      <c r="N852" s="5">
        <f t="shared" si="35"/>
      </c>
    </row>
    <row r="853" spans="1:14" ht="12">
      <c r="A853" s="24">
        <f t="shared" si="33"/>
        <v>20220040200849</v>
      </c>
      <c r="L853" s="5">
        <f t="shared" si="34"/>
      </c>
      <c r="N853" s="5">
        <f t="shared" si="35"/>
      </c>
    </row>
    <row r="854" spans="1:14" ht="12">
      <c r="A854" s="24">
        <f t="shared" si="33"/>
        <v>20220040200850</v>
      </c>
      <c r="L854" s="5">
        <f t="shared" si="34"/>
      </c>
      <c r="N854" s="5">
        <f t="shared" si="35"/>
      </c>
    </row>
    <row r="855" spans="1:14" ht="12">
      <c r="A855" s="24">
        <f t="shared" si="33"/>
        <v>20220040200851</v>
      </c>
      <c r="L855" s="5">
        <f t="shared" si="34"/>
      </c>
      <c r="N855" s="5">
        <f t="shared" si="35"/>
      </c>
    </row>
    <row r="856" spans="1:14" ht="12">
      <c r="A856" s="24">
        <f t="shared" si="33"/>
        <v>20220040200852</v>
      </c>
      <c r="L856" s="5">
        <f t="shared" si="34"/>
      </c>
      <c r="N856" s="5">
        <f t="shared" si="35"/>
      </c>
    </row>
    <row r="857" spans="1:14" ht="12">
      <c r="A857" s="24">
        <f t="shared" si="33"/>
        <v>20220040200853</v>
      </c>
      <c r="L857" s="5">
        <f t="shared" si="34"/>
      </c>
      <c r="N857" s="5">
        <f t="shared" si="35"/>
      </c>
    </row>
    <row r="858" spans="1:14" ht="12">
      <c r="A858" s="24">
        <f t="shared" si="33"/>
        <v>20220040200854</v>
      </c>
      <c r="L858" s="5">
        <f t="shared" si="34"/>
      </c>
      <c r="N858" s="5">
        <f t="shared" si="35"/>
      </c>
    </row>
    <row r="859" spans="1:14" ht="12">
      <c r="A859" s="24">
        <f t="shared" si="33"/>
        <v>20220040200855</v>
      </c>
      <c r="L859" s="5">
        <f t="shared" si="34"/>
      </c>
      <c r="N859" s="5">
        <f t="shared" si="35"/>
      </c>
    </row>
    <row r="860" spans="1:14" ht="12">
      <c r="A860" s="24">
        <f t="shared" si="33"/>
        <v>20220040200856</v>
      </c>
      <c r="L860" s="5">
        <f t="shared" si="34"/>
      </c>
      <c r="N860" s="5">
        <f t="shared" si="35"/>
      </c>
    </row>
    <row r="861" spans="1:14" ht="12">
      <c r="A861" s="24">
        <f t="shared" si="33"/>
        <v>20220040200857</v>
      </c>
      <c r="L861" s="5">
        <f t="shared" si="34"/>
      </c>
      <c r="N861" s="5">
        <f t="shared" si="35"/>
      </c>
    </row>
    <row r="862" spans="1:14" ht="12">
      <c r="A862" s="24">
        <f t="shared" si="33"/>
        <v>20220040200858</v>
      </c>
      <c r="L862" s="5">
        <f t="shared" si="34"/>
      </c>
      <c r="N862" s="5">
        <f t="shared" si="35"/>
      </c>
    </row>
    <row r="863" spans="1:14" ht="12">
      <c r="A863" s="24">
        <f t="shared" si="33"/>
        <v>20220040200859</v>
      </c>
      <c r="L863" s="5">
        <f t="shared" si="34"/>
      </c>
      <c r="N863" s="5">
        <f t="shared" si="35"/>
      </c>
    </row>
    <row r="864" spans="1:14" ht="12">
      <c r="A864" s="24">
        <f t="shared" si="33"/>
        <v>20220040200860</v>
      </c>
      <c r="L864" s="5">
        <f t="shared" si="34"/>
      </c>
      <c r="N864" s="5">
        <f t="shared" si="35"/>
      </c>
    </row>
    <row r="865" spans="1:14" ht="12">
      <c r="A865" s="24">
        <f t="shared" si="33"/>
        <v>20220040200861</v>
      </c>
      <c r="L865" s="5">
        <f t="shared" si="34"/>
      </c>
      <c r="N865" s="5">
        <f t="shared" si="35"/>
      </c>
    </row>
    <row r="866" spans="1:14" ht="12">
      <c r="A866" s="24">
        <f t="shared" si="33"/>
        <v>20220040200862</v>
      </c>
      <c r="L866" s="5">
        <f t="shared" si="34"/>
      </c>
      <c r="N866" s="5">
        <f t="shared" si="35"/>
      </c>
    </row>
    <row r="867" spans="1:14" ht="12">
      <c r="A867" s="24">
        <f t="shared" si="33"/>
        <v>20220040200863</v>
      </c>
      <c r="L867" s="5">
        <f t="shared" si="34"/>
      </c>
      <c r="N867" s="5">
        <f t="shared" si="35"/>
      </c>
    </row>
    <row r="868" spans="1:14" ht="12">
      <c r="A868" s="24">
        <f t="shared" si="33"/>
        <v>20220040200864</v>
      </c>
      <c r="L868" s="5">
        <f t="shared" si="34"/>
      </c>
      <c r="N868" s="5">
        <f t="shared" si="35"/>
      </c>
    </row>
    <row r="869" spans="1:14" ht="12">
      <c r="A869" s="24">
        <f t="shared" si="33"/>
        <v>20220040200865</v>
      </c>
      <c r="L869" s="5">
        <f t="shared" si="34"/>
      </c>
      <c r="N869" s="5">
        <f t="shared" si="35"/>
      </c>
    </row>
    <row r="870" spans="1:14" ht="12">
      <c r="A870" s="24">
        <f t="shared" si="33"/>
        <v>20220040200866</v>
      </c>
      <c r="L870" s="5">
        <f t="shared" si="34"/>
      </c>
      <c r="N870" s="5">
        <f t="shared" si="35"/>
      </c>
    </row>
    <row r="871" spans="1:14" ht="12">
      <c r="A871" s="24">
        <f t="shared" si="33"/>
        <v>20220040200867</v>
      </c>
      <c r="L871" s="5">
        <f t="shared" si="34"/>
      </c>
      <c r="N871" s="5">
        <f t="shared" si="35"/>
      </c>
    </row>
    <row r="872" spans="1:14" ht="12">
      <c r="A872" s="24">
        <f t="shared" si="33"/>
        <v>20220040200868</v>
      </c>
      <c r="L872" s="5">
        <f t="shared" si="34"/>
      </c>
      <c r="N872" s="5">
        <f t="shared" si="35"/>
      </c>
    </row>
    <row r="873" spans="1:14" ht="12">
      <c r="A873" s="24">
        <f t="shared" si="33"/>
        <v>20220040200869</v>
      </c>
      <c r="L873" s="5">
        <f t="shared" si="34"/>
      </c>
      <c r="N873" s="5">
        <f t="shared" si="35"/>
      </c>
    </row>
    <row r="874" spans="1:14" ht="12">
      <c r="A874" s="24">
        <f t="shared" si="33"/>
        <v>20220040200870</v>
      </c>
      <c r="L874" s="5">
        <f t="shared" si="34"/>
      </c>
      <c r="N874" s="5">
        <f t="shared" si="35"/>
      </c>
    </row>
    <row r="875" spans="1:14" ht="12">
      <c r="A875" s="24">
        <f t="shared" si="33"/>
        <v>20220040200871</v>
      </c>
      <c r="L875" s="5">
        <f t="shared" si="34"/>
      </c>
      <c r="N875" s="5">
        <f t="shared" si="35"/>
      </c>
    </row>
    <row r="876" spans="1:14" ht="12">
      <c r="A876" s="24">
        <f t="shared" si="33"/>
        <v>20220040200872</v>
      </c>
      <c r="L876" s="5">
        <f t="shared" si="34"/>
      </c>
      <c r="N876" s="5">
        <f t="shared" si="35"/>
      </c>
    </row>
    <row r="877" spans="1:14" ht="12">
      <c r="A877" s="24">
        <f t="shared" si="33"/>
        <v>20220040200873</v>
      </c>
      <c r="L877" s="5">
        <f t="shared" si="34"/>
      </c>
      <c r="N877" s="5">
        <f t="shared" si="35"/>
      </c>
    </row>
    <row r="878" spans="1:14" ht="12">
      <c r="A878" s="24">
        <f t="shared" si="33"/>
        <v>20220040200874</v>
      </c>
      <c r="L878" s="5">
        <f t="shared" si="34"/>
      </c>
      <c r="N878" s="5">
        <f t="shared" si="35"/>
      </c>
    </row>
    <row r="879" spans="1:14" ht="12">
      <c r="A879" s="24">
        <f t="shared" si="33"/>
        <v>20220040200875</v>
      </c>
      <c r="L879" s="5">
        <f t="shared" si="34"/>
      </c>
      <c r="N879" s="5">
        <f t="shared" si="35"/>
      </c>
    </row>
    <row r="880" spans="1:14" ht="12">
      <c r="A880" s="24">
        <f t="shared" si="33"/>
        <v>20220040200876</v>
      </c>
      <c r="L880" s="5">
        <f t="shared" si="34"/>
      </c>
      <c r="N880" s="5">
        <f t="shared" si="35"/>
      </c>
    </row>
    <row r="881" spans="1:14" ht="12">
      <c r="A881" s="24">
        <f t="shared" si="33"/>
        <v>20220040200877</v>
      </c>
      <c r="L881" s="5">
        <f t="shared" si="34"/>
      </c>
      <c r="N881" s="5">
        <f t="shared" si="35"/>
      </c>
    </row>
    <row r="882" spans="1:14" ht="12">
      <c r="A882" s="24">
        <f t="shared" si="33"/>
        <v>20220040200878</v>
      </c>
      <c r="L882" s="5">
        <f t="shared" si="34"/>
      </c>
      <c r="N882" s="5">
        <f t="shared" si="35"/>
      </c>
    </row>
    <row r="883" spans="1:14" ht="12">
      <c r="A883" s="24">
        <f t="shared" si="33"/>
        <v>20220040200879</v>
      </c>
      <c r="L883" s="5">
        <f t="shared" si="34"/>
      </c>
      <c r="N883" s="5">
        <f t="shared" si="35"/>
      </c>
    </row>
    <row r="884" spans="1:14" ht="12">
      <c r="A884" s="24">
        <f t="shared" si="33"/>
        <v>20220040200880</v>
      </c>
      <c r="L884" s="5">
        <f t="shared" si="34"/>
      </c>
      <c r="N884" s="5">
        <f t="shared" si="35"/>
      </c>
    </row>
    <row r="885" spans="1:14" ht="12">
      <c r="A885" s="24">
        <f t="shared" si="33"/>
        <v>20220040200881</v>
      </c>
      <c r="L885" s="5">
        <f t="shared" si="34"/>
      </c>
      <c r="N885" s="5">
        <f t="shared" si="35"/>
      </c>
    </row>
    <row r="886" spans="1:14" ht="12">
      <c r="A886" s="24">
        <f t="shared" si="33"/>
        <v>20220040200882</v>
      </c>
      <c r="L886" s="5">
        <f t="shared" si="34"/>
      </c>
      <c r="N886" s="5">
        <f t="shared" si="35"/>
      </c>
    </row>
    <row r="887" spans="1:14" ht="12">
      <c r="A887" s="24">
        <f t="shared" si="33"/>
        <v>20220040200883</v>
      </c>
      <c r="L887" s="5">
        <f t="shared" si="34"/>
      </c>
      <c r="N887" s="5">
        <f t="shared" si="35"/>
      </c>
    </row>
    <row r="888" spans="1:14" ht="12">
      <c r="A888" s="24">
        <f t="shared" si="33"/>
        <v>20220040200884</v>
      </c>
      <c r="L888" s="5">
        <f t="shared" si="34"/>
      </c>
      <c r="N888" s="5">
        <f t="shared" si="35"/>
      </c>
    </row>
    <row r="889" spans="1:14" ht="12">
      <c r="A889" s="24">
        <f t="shared" si="33"/>
        <v>20220040200885</v>
      </c>
      <c r="L889" s="5">
        <f t="shared" si="34"/>
      </c>
      <c r="N889" s="5">
        <f t="shared" si="35"/>
      </c>
    </row>
    <row r="890" spans="1:14" ht="12">
      <c r="A890" s="24">
        <f t="shared" si="33"/>
        <v>20220040200886</v>
      </c>
      <c r="L890" s="5">
        <f t="shared" si="34"/>
      </c>
      <c r="N890" s="5">
        <f t="shared" si="35"/>
      </c>
    </row>
    <row r="891" spans="1:14" ht="12">
      <c r="A891" s="24">
        <f t="shared" si="33"/>
        <v>20220040200887</v>
      </c>
      <c r="L891" s="5">
        <f t="shared" si="34"/>
      </c>
      <c r="N891" s="5">
        <f t="shared" si="35"/>
      </c>
    </row>
    <row r="892" spans="1:14" ht="12">
      <c r="A892" s="24">
        <f t="shared" si="33"/>
        <v>20220040200888</v>
      </c>
      <c r="L892" s="5">
        <f t="shared" si="34"/>
      </c>
      <c r="N892" s="5">
        <f t="shared" si="35"/>
      </c>
    </row>
    <row r="893" spans="1:14" ht="12">
      <c r="A893" s="24">
        <f t="shared" si="33"/>
        <v>20220040200889</v>
      </c>
      <c r="L893" s="5">
        <f t="shared" si="34"/>
      </c>
      <c r="N893" s="5">
        <f t="shared" si="35"/>
      </c>
    </row>
    <row r="894" spans="1:14" ht="12">
      <c r="A894" s="24">
        <f t="shared" si="33"/>
        <v>20220040200890</v>
      </c>
      <c r="L894" s="5">
        <f t="shared" si="34"/>
      </c>
      <c r="N894" s="5">
        <f t="shared" si="35"/>
      </c>
    </row>
    <row r="895" spans="1:14" ht="12">
      <c r="A895" s="24">
        <f t="shared" si="33"/>
        <v>20220040200891</v>
      </c>
      <c r="L895" s="5">
        <f t="shared" si="34"/>
      </c>
      <c r="N895" s="5">
        <f t="shared" si="35"/>
      </c>
    </row>
    <row r="896" spans="1:14" ht="12">
      <c r="A896" s="24">
        <f t="shared" si="33"/>
        <v>20220040200892</v>
      </c>
      <c r="L896" s="5">
        <f t="shared" si="34"/>
      </c>
      <c r="N896" s="5">
        <f t="shared" si="35"/>
      </c>
    </row>
    <row r="897" spans="1:14" ht="12">
      <c r="A897" s="24">
        <f t="shared" si="33"/>
        <v>20220040200893</v>
      </c>
      <c r="L897" s="5">
        <f t="shared" si="34"/>
      </c>
      <c r="N897" s="5">
        <f t="shared" si="35"/>
      </c>
    </row>
    <row r="898" spans="1:14" ht="12">
      <c r="A898" s="24">
        <f t="shared" si="33"/>
        <v>20220040200894</v>
      </c>
      <c r="L898" s="5">
        <f t="shared" si="34"/>
      </c>
      <c r="N898" s="5">
        <f t="shared" si="35"/>
      </c>
    </row>
    <row r="899" spans="1:14" ht="12">
      <c r="A899" s="24">
        <f t="shared" si="33"/>
        <v>20220040200895</v>
      </c>
      <c r="L899" s="5">
        <f t="shared" si="34"/>
      </c>
      <c r="N899" s="5">
        <f t="shared" si="35"/>
      </c>
    </row>
    <row r="900" spans="1:14" ht="12">
      <c r="A900" s="24">
        <f t="shared" si="33"/>
        <v>20220040200896</v>
      </c>
      <c r="L900" s="5">
        <f t="shared" si="34"/>
      </c>
      <c r="N900" s="5">
        <f t="shared" si="35"/>
      </c>
    </row>
    <row r="901" spans="1:14" ht="12">
      <c r="A901" s="24">
        <f t="shared" si="33"/>
        <v>20220040200897</v>
      </c>
      <c r="L901" s="5">
        <f t="shared" si="34"/>
      </c>
      <c r="N901" s="5">
        <f t="shared" si="35"/>
      </c>
    </row>
    <row r="902" spans="1:14" ht="12">
      <c r="A902" s="24">
        <f>$B$3*10000000+200000+ROW()-4</f>
        <v>20220040200898</v>
      </c>
      <c r="L902" s="5">
        <f aca="true" t="shared" si="36" ref="L902:L965">IF(N(B902)=0,"",IF(INT(B902)=1,"GOOD",IF(INT(B902)=2,"PASS",IF(INT(B902)=3,IF(B902&lt;3.3,"",IF(B902&lt;3.5,"PASS2","SPARE")),IF(INT(B902)=4,"FAIL","")))))</f>
      </c>
      <c r="N902" s="5">
        <f aca="true" t="shared" si="37" ref="N902:N965">IF(N(B902)&gt;0,IF(INT(B902)&lt;4,IF(MOD(B902,1)&lt;0.1,"",IF(MOD(B902,0.1)&lt;0.005,IF(MOD(B902,0.2)&lt;0.01,"B5/B6","ANY"),"B6")),""),"")</f>
      </c>
    </row>
    <row r="903" spans="1:14" ht="12">
      <c r="A903" s="24">
        <f>$B$3*10000000+200000+ROW()-4</f>
        <v>20220040200899</v>
      </c>
      <c r="L903" s="5">
        <f t="shared" si="36"/>
      </c>
      <c r="N903" s="5">
        <f t="shared" si="37"/>
      </c>
    </row>
    <row r="904" spans="1:14" ht="12">
      <c r="A904" s="24">
        <f>$B$3*10000000+200000+ROW()-4</f>
        <v>20220040200900</v>
      </c>
      <c r="L904" s="5">
        <f t="shared" si="36"/>
      </c>
      <c r="N904" s="5">
        <f t="shared" si="37"/>
      </c>
    </row>
    <row r="905" spans="1:14" ht="12">
      <c r="A905" s="24">
        <f aca="true" t="shared" si="38" ref="A905:A968">$B$3*10000000+200000+ROW()-4</f>
        <v>20220040200901</v>
      </c>
      <c r="L905" s="5">
        <f t="shared" si="36"/>
      </c>
      <c r="N905" s="5">
        <f t="shared" si="37"/>
      </c>
    </row>
    <row r="906" spans="1:14" ht="12">
      <c r="A906" s="24">
        <f t="shared" si="38"/>
        <v>20220040200902</v>
      </c>
      <c r="L906" s="5">
        <f t="shared" si="36"/>
      </c>
      <c r="N906" s="5">
        <f t="shared" si="37"/>
      </c>
    </row>
    <row r="907" spans="1:14" ht="12">
      <c r="A907" s="24">
        <f t="shared" si="38"/>
        <v>20220040200903</v>
      </c>
      <c r="L907" s="5">
        <f t="shared" si="36"/>
      </c>
      <c r="N907" s="5">
        <f t="shared" si="37"/>
      </c>
    </row>
    <row r="908" spans="1:14" ht="12">
      <c r="A908" s="24">
        <f t="shared" si="38"/>
        <v>20220040200904</v>
      </c>
      <c r="L908" s="5">
        <f t="shared" si="36"/>
      </c>
      <c r="N908" s="5">
        <f t="shared" si="37"/>
      </c>
    </row>
    <row r="909" spans="1:14" ht="12">
      <c r="A909" s="24">
        <f t="shared" si="38"/>
        <v>20220040200905</v>
      </c>
      <c r="L909" s="5">
        <f t="shared" si="36"/>
      </c>
      <c r="N909" s="5">
        <f t="shared" si="37"/>
      </c>
    </row>
    <row r="910" spans="1:14" ht="12">
      <c r="A910" s="24">
        <f t="shared" si="38"/>
        <v>20220040200906</v>
      </c>
      <c r="L910" s="5">
        <f t="shared" si="36"/>
      </c>
      <c r="N910" s="5">
        <f t="shared" si="37"/>
      </c>
    </row>
    <row r="911" spans="1:14" ht="12">
      <c r="A911" s="24">
        <f t="shared" si="38"/>
        <v>20220040200907</v>
      </c>
      <c r="L911" s="5">
        <f t="shared" si="36"/>
      </c>
      <c r="N911" s="5">
        <f t="shared" si="37"/>
      </c>
    </row>
    <row r="912" spans="1:14" ht="12">
      <c r="A912" s="24">
        <f t="shared" si="38"/>
        <v>20220040200908</v>
      </c>
      <c r="L912" s="5">
        <f t="shared" si="36"/>
      </c>
      <c r="N912" s="5">
        <f t="shared" si="37"/>
      </c>
    </row>
    <row r="913" spans="1:14" ht="12">
      <c r="A913" s="24">
        <f t="shared" si="38"/>
        <v>20220040200909</v>
      </c>
      <c r="L913" s="5">
        <f t="shared" si="36"/>
      </c>
      <c r="N913" s="5">
        <f t="shared" si="37"/>
      </c>
    </row>
    <row r="914" spans="1:14" ht="12">
      <c r="A914" s="24">
        <f t="shared" si="38"/>
        <v>20220040200910</v>
      </c>
      <c r="L914" s="5">
        <f t="shared" si="36"/>
      </c>
      <c r="N914" s="5">
        <f t="shared" si="37"/>
      </c>
    </row>
    <row r="915" spans="1:14" ht="12">
      <c r="A915" s="24">
        <f t="shared" si="38"/>
        <v>20220040200911</v>
      </c>
      <c r="L915" s="5">
        <f t="shared" si="36"/>
      </c>
      <c r="N915" s="5">
        <f t="shared" si="37"/>
      </c>
    </row>
    <row r="916" spans="1:14" ht="12">
      <c r="A916" s="24">
        <f t="shared" si="38"/>
        <v>20220040200912</v>
      </c>
      <c r="L916" s="5">
        <f t="shared" si="36"/>
      </c>
      <c r="N916" s="5">
        <f t="shared" si="37"/>
      </c>
    </row>
    <row r="917" spans="1:14" ht="12">
      <c r="A917" s="24">
        <f t="shared" si="38"/>
        <v>20220040200913</v>
      </c>
      <c r="L917" s="5">
        <f t="shared" si="36"/>
      </c>
      <c r="N917" s="5">
        <f t="shared" si="37"/>
      </c>
    </row>
    <row r="918" spans="1:14" ht="12">
      <c r="A918" s="24">
        <f t="shared" si="38"/>
        <v>20220040200914</v>
      </c>
      <c r="L918" s="5">
        <f t="shared" si="36"/>
      </c>
      <c r="N918" s="5">
        <f t="shared" si="37"/>
      </c>
    </row>
    <row r="919" spans="1:14" ht="12">
      <c r="A919" s="24">
        <f t="shared" si="38"/>
        <v>20220040200915</v>
      </c>
      <c r="L919" s="5">
        <f t="shared" si="36"/>
      </c>
      <c r="N919" s="5">
        <f t="shared" si="37"/>
      </c>
    </row>
    <row r="920" spans="1:14" ht="12">
      <c r="A920" s="24">
        <f t="shared" si="38"/>
        <v>20220040200916</v>
      </c>
      <c r="L920" s="5">
        <f t="shared" si="36"/>
      </c>
      <c r="N920" s="5">
        <f t="shared" si="37"/>
      </c>
    </row>
    <row r="921" spans="1:14" ht="12">
      <c r="A921" s="24">
        <f t="shared" si="38"/>
        <v>20220040200917</v>
      </c>
      <c r="L921" s="5">
        <f t="shared" si="36"/>
      </c>
      <c r="N921" s="5">
        <f t="shared" si="37"/>
      </c>
    </row>
    <row r="922" spans="1:14" ht="12">
      <c r="A922" s="24">
        <f t="shared" si="38"/>
        <v>20220040200918</v>
      </c>
      <c r="L922" s="5">
        <f t="shared" si="36"/>
      </c>
      <c r="N922" s="5">
        <f t="shared" si="37"/>
      </c>
    </row>
    <row r="923" spans="1:14" ht="12">
      <c r="A923" s="24">
        <f t="shared" si="38"/>
        <v>20220040200919</v>
      </c>
      <c r="L923" s="5">
        <f t="shared" si="36"/>
      </c>
      <c r="N923" s="5">
        <f t="shared" si="37"/>
      </c>
    </row>
    <row r="924" spans="1:14" ht="12">
      <c r="A924" s="24">
        <f t="shared" si="38"/>
        <v>20220040200920</v>
      </c>
      <c r="L924" s="5">
        <f t="shared" si="36"/>
      </c>
      <c r="N924" s="5">
        <f t="shared" si="37"/>
      </c>
    </row>
    <row r="925" spans="1:14" ht="12">
      <c r="A925" s="24">
        <f t="shared" si="38"/>
        <v>20220040200921</v>
      </c>
      <c r="L925" s="5">
        <f t="shared" si="36"/>
      </c>
      <c r="N925" s="5">
        <f t="shared" si="37"/>
      </c>
    </row>
    <row r="926" spans="1:14" ht="12">
      <c r="A926" s="24">
        <f t="shared" si="38"/>
        <v>20220040200922</v>
      </c>
      <c r="L926" s="5">
        <f t="shared" si="36"/>
      </c>
      <c r="N926" s="5">
        <f t="shared" si="37"/>
      </c>
    </row>
    <row r="927" spans="1:14" ht="12">
      <c r="A927" s="24">
        <f t="shared" si="38"/>
        <v>20220040200923</v>
      </c>
      <c r="L927" s="5">
        <f t="shared" si="36"/>
      </c>
      <c r="N927" s="5">
        <f t="shared" si="37"/>
      </c>
    </row>
    <row r="928" spans="1:14" ht="12">
      <c r="A928" s="24">
        <f t="shared" si="38"/>
        <v>20220040200924</v>
      </c>
      <c r="L928" s="5">
        <f t="shared" si="36"/>
      </c>
      <c r="N928" s="5">
        <f t="shared" si="37"/>
      </c>
    </row>
    <row r="929" spans="1:14" ht="12">
      <c r="A929" s="24">
        <f t="shared" si="38"/>
        <v>20220040200925</v>
      </c>
      <c r="L929" s="5">
        <f t="shared" si="36"/>
      </c>
      <c r="N929" s="5">
        <f t="shared" si="37"/>
      </c>
    </row>
    <row r="930" spans="1:14" ht="12">
      <c r="A930" s="24">
        <f t="shared" si="38"/>
        <v>20220040200926</v>
      </c>
      <c r="L930" s="5">
        <f t="shared" si="36"/>
      </c>
      <c r="N930" s="5">
        <f t="shared" si="37"/>
      </c>
    </row>
    <row r="931" spans="1:14" ht="12">
      <c r="A931" s="24">
        <f t="shared" si="38"/>
        <v>20220040200927</v>
      </c>
      <c r="L931" s="5">
        <f t="shared" si="36"/>
      </c>
      <c r="N931" s="5">
        <f t="shared" si="37"/>
      </c>
    </row>
    <row r="932" spans="1:14" ht="12">
      <c r="A932" s="24">
        <f t="shared" si="38"/>
        <v>20220040200928</v>
      </c>
      <c r="L932" s="5">
        <f t="shared" si="36"/>
      </c>
      <c r="N932" s="5">
        <f t="shared" si="37"/>
      </c>
    </row>
    <row r="933" spans="1:14" ht="12">
      <c r="A933" s="24">
        <f t="shared" si="38"/>
        <v>20220040200929</v>
      </c>
      <c r="L933" s="5">
        <f t="shared" si="36"/>
      </c>
      <c r="N933" s="5">
        <f t="shared" si="37"/>
      </c>
    </row>
    <row r="934" spans="1:14" ht="12">
      <c r="A934" s="24">
        <f t="shared" si="38"/>
        <v>20220040200930</v>
      </c>
      <c r="L934" s="5">
        <f t="shared" si="36"/>
      </c>
      <c r="N934" s="5">
        <f t="shared" si="37"/>
      </c>
    </row>
    <row r="935" spans="1:14" ht="12">
      <c r="A935" s="24">
        <f t="shared" si="38"/>
        <v>20220040200931</v>
      </c>
      <c r="L935" s="5">
        <f t="shared" si="36"/>
      </c>
      <c r="N935" s="5">
        <f t="shared" si="37"/>
      </c>
    </row>
    <row r="936" spans="1:14" ht="12">
      <c r="A936" s="24">
        <f t="shared" si="38"/>
        <v>20220040200932</v>
      </c>
      <c r="L936" s="5">
        <f t="shared" si="36"/>
      </c>
      <c r="N936" s="5">
        <f t="shared" si="37"/>
      </c>
    </row>
    <row r="937" spans="1:14" ht="12">
      <c r="A937" s="24">
        <f t="shared" si="38"/>
        <v>20220040200933</v>
      </c>
      <c r="L937" s="5">
        <f t="shared" si="36"/>
      </c>
      <c r="N937" s="5">
        <f t="shared" si="37"/>
      </c>
    </row>
    <row r="938" spans="1:14" ht="12">
      <c r="A938" s="24">
        <f t="shared" si="38"/>
        <v>20220040200934</v>
      </c>
      <c r="L938" s="5">
        <f t="shared" si="36"/>
      </c>
      <c r="N938" s="5">
        <f t="shared" si="37"/>
      </c>
    </row>
    <row r="939" spans="1:14" ht="12">
      <c r="A939" s="24">
        <f t="shared" si="38"/>
        <v>20220040200935</v>
      </c>
      <c r="L939" s="5">
        <f t="shared" si="36"/>
      </c>
      <c r="N939" s="5">
        <f t="shared" si="37"/>
      </c>
    </row>
    <row r="940" spans="1:14" ht="12">
      <c r="A940" s="24">
        <f t="shared" si="38"/>
        <v>20220040200936</v>
      </c>
      <c r="L940" s="5">
        <f t="shared" si="36"/>
      </c>
      <c r="N940" s="5">
        <f t="shared" si="37"/>
      </c>
    </row>
    <row r="941" spans="1:14" ht="12">
      <c r="A941" s="24">
        <f t="shared" si="38"/>
        <v>20220040200937</v>
      </c>
      <c r="L941" s="5">
        <f t="shared" si="36"/>
      </c>
      <c r="N941" s="5">
        <f t="shared" si="37"/>
      </c>
    </row>
    <row r="942" spans="1:14" ht="12">
      <c r="A942" s="24">
        <f t="shared" si="38"/>
        <v>20220040200938</v>
      </c>
      <c r="L942" s="5">
        <f t="shared" si="36"/>
      </c>
      <c r="N942" s="5">
        <f t="shared" si="37"/>
      </c>
    </row>
    <row r="943" spans="1:14" ht="12">
      <c r="A943" s="24">
        <f t="shared" si="38"/>
        <v>20220040200939</v>
      </c>
      <c r="L943" s="5">
        <f t="shared" si="36"/>
      </c>
      <c r="N943" s="5">
        <f t="shared" si="37"/>
      </c>
    </row>
    <row r="944" spans="1:14" ht="12">
      <c r="A944" s="24">
        <f t="shared" si="38"/>
        <v>20220040200940</v>
      </c>
      <c r="L944" s="5">
        <f t="shared" si="36"/>
      </c>
      <c r="N944" s="5">
        <f t="shared" si="37"/>
      </c>
    </row>
    <row r="945" spans="1:14" ht="12">
      <c r="A945" s="24">
        <f t="shared" si="38"/>
        <v>20220040200941</v>
      </c>
      <c r="L945" s="5">
        <f t="shared" si="36"/>
      </c>
      <c r="N945" s="5">
        <f t="shared" si="37"/>
      </c>
    </row>
    <row r="946" spans="1:14" ht="12">
      <c r="A946" s="24">
        <f t="shared" si="38"/>
        <v>20220040200942</v>
      </c>
      <c r="L946" s="5">
        <f t="shared" si="36"/>
      </c>
      <c r="N946" s="5">
        <f t="shared" si="37"/>
      </c>
    </row>
    <row r="947" spans="1:14" ht="12">
      <c r="A947" s="24">
        <f t="shared" si="38"/>
        <v>20220040200943</v>
      </c>
      <c r="L947" s="5">
        <f t="shared" si="36"/>
      </c>
      <c r="N947" s="5">
        <f t="shared" si="37"/>
      </c>
    </row>
    <row r="948" spans="1:14" ht="12">
      <c r="A948" s="24">
        <f t="shared" si="38"/>
        <v>20220040200944</v>
      </c>
      <c r="L948" s="5">
        <f t="shared" si="36"/>
      </c>
      <c r="N948" s="5">
        <f t="shared" si="37"/>
      </c>
    </row>
    <row r="949" spans="1:14" ht="12">
      <c r="A949" s="24">
        <f t="shared" si="38"/>
        <v>20220040200945</v>
      </c>
      <c r="L949" s="5">
        <f t="shared" si="36"/>
      </c>
      <c r="N949" s="5">
        <f t="shared" si="37"/>
      </c>
    </row>
    <row r="950" spans="1:14" ht="12">
      <c r="A950" s="24">
        <f t="shared" si="38"/>
        <v>20220040200946</v>
      </c>
      <c r="L950" s="5">
        <f t="shared" si="36"/>
      </c>
      <c r="N950" s="5">
        <f t="shared" si="37"/>
      </c>
    </row>
    <row r="951" spans="1:14" ht="12">
      <c r="A951" s="24">
        <f t="shared" si="38"/>
        <v>20220040200947</v>
      </c>
      <c r="L951" s="5">
        <f t="shared" si="36"/>
      </c>
      <c r="N951" s="5">
        <f t="shared" si="37"/>
      </c>
    </row>
    <row r="952" spans="1:14" ht="12">
      <c r="A952" s="24">
        <f t="shared" si="38"/>
        <v>20220040200948</v>
      </c>
      <c r="L952" s="5">
        <f t="shared" si="36"/>
      </c>
      <c r="N952" s="5">
        <f t="shared" si="37"/>
      </c>
    </row>
    <row r="953" spans="1:14" ht="12">
      <c r="A953" s="24">
        <f t="shared" si="38"/>
        <v>20220040200949</v>
      </c>
      <c r="L953" s="5">
        <f t="shared" si="36"/>
      </c>
      <c r="N953" s="5">
        <f t="shared" si="37"/>
      </c>
    </row>
    <row r="954" spans="1:14" ht="12">
      <c r="A954" s="24">
        <f t="shared" si="38"/>
        <v>20220040200950</v>
      </c>
      <c r="L954" s="5">
        <f t="shared" si="36"/>
      </c>
      <c r="N954" s="5">
        <f t="shared" si="37"/>
      </c>
    </row>
    <row r="955" spans="1:14" ht="12">
      <c r="A955" s="24">
        <f t="shared" si="38"/>
        <v>20220040200951</v>
      </c>
      <c r="L955" s="5">
        <f t="shared" si="36"/>
      </c>
      <c r="N955" s="5">
        <f t="shared" si="37"/>
      </c>
    </row>
    <row r="956" spans="1:14" ht="12">
      <c r="A956" s="24">
        <f t="shared" si="38"/>
        <v>20220040200952</v>
      </c>
      <c r="L956" s="5">
        <f t="shared" si="36"/>
      </c>
      <c r="N956" s="5">
        <f t="shared" si="37"/>
      </c>
    </row>
    <row r="957" spans="1:14" ht="12">
      <c r="A957" s="24">
        <f t="shared" si="38"/>
        <v>20220040200953</v>
      </c>
      <c r="L957" s="5">
        <f t="shared" si="36"/>
      </c>
      <c r="N957" s="5">
        <f t="shared" si="37"/>
      </c>
    </row>
    <row r="958" spans="1:14" ht="12">
      <c r="A958" s="24">
        <f t="shared" si="38"/>
        <v>20220040200954</v>
      </c>
      <c r="L958" s="5">
        <f t="shared" si="36"/>
      </c>
      <c r="N958" s="5">
        <f t="shared" si="37"/>
      </c>
    </row>
    <row r="959" spans="1:14" ht="12">
      <c r="A959" s="24">
        <f t="shared" si="38"/>
        <v>20220040200955</v>
      </c>
      <c r="L959" s="5">
        <f t="shared" si="36"/>
      </c>
      <c r="N959" s="5">
        <f t="shared" si="37"/>
      </c>
    </row>
    <row r="960" spans="1:14" ht="12">
      <c r="A960" s="24">
        <f t="shared" si="38"/>
        <v>20220040200956</v>
      </c>
      <c r="L960" s="5">
        <f t="shared" si="36"/>
      </c>
      <c r="N960" s="5">
        <f t="shared" si="37"/>
      </c>
    </row>
    <row r="961" spans="1:14" ht="12">
      <c r="A961" s="24">
        <f t="shared" si="38"/>
        <v>20220040200957</v>
      </c>
      <c r="L961" s="5">
        <f t="shared" si="36"/>
      </c>
      <c r="N961" s="5">
        <f t="shared" si="37"/>
      </c>
    </row>
    <row r="962" spans="1:14" ht="12">
      <c r="A962" s="24">
        <f t="shared" si="38"/>
        <v>20220040200958</v>
      </c>
      <c r="L962" s="5">
        <f t="shared" si="36"/>
      </c>
      <c r="N962" s="5">
        <f t="shared" si="37"/>
      </c>
    </row>
    <row r="963" spans="1:14" ht="12">
      <c r="A963" s="24">
        <f t="shared" si="38"/>
        <v>20220040200959</v>
      </c>
      <c r="L963" s="5">
        <f t="shared" si="36"/>
      </c>
      <c r="N963" s="5">
        <f t="shared" si="37"/>
      </c>
    </row>
    <row r="964" spans="1:14" ht="12">
      <c r="A964" s="24">
        <f t="shared" si="38"/>
        <v>20220040200960</v>
      </c>
      <c r="L964" s="5">
        <f t="shared" si="36"/>
      </c>
      <c r="N964" s="5">
        <f t="shared" si="37"/>
      </c>
    </row>
    <row r="965" spans="1:14" ht="12">
      <c r="A965" s="24">
        <f t="shared" si="38"/>
        <v>20220040200961</v>
      </c>
      <c r="L965" s="5">
        <f t="shared" si="36"/>
      </c>
      <c r="N965" s="5">
        <f t="shared" si="37"/>
      </c>
    </row>
    <row r="966" spans="1:14" ht="12">
      <c r="A966" s="24">
        <f t="shared" si="38"/>
        <v>20220040200962</v>
      </c>
      <c r="L966" s="5">
        <f aca="true" t="shared" si="39" ref="L966:L984">IF(N(B966)=0,"",IF(INT(B966)=1,"GOOD",IF(INT(B966)=2,"PASS",IF(INT(B966)=3,IF(B966&lt;3.3,"",IF(B966&lt;3.5,"PASS2","SPARE")),IF(INT(B966)=4,"FAIL","")))))</f>
      </c>
      <c r="N966" s="5">
        <f aca="true" t="shared" si="40" ref="N966:N985">IF(N(B966)&gt;0,IF(INT(B966)&lt;4,IF(MOD(B966,1)&lt;0.1,"",IF(MOD(B966,0.1)&lt;0.005,IF(MOD(B966,0.2)&lt;0.01,"B5/B6","ANY"),"B6")),""),"")</f>
      </c>
    </row>
    <row r="967" spans="1:14" ht="12">
      <c r="A967" s="24">
        <f t="shared" si="38"/>
        <v>20220040200963</v>
      </c>
      <c r="L967" s="5">
        <f t="shared" si="39"/>
      </c>
      <c r="N967" s="5">
        <f t="shared" si="40"/>
      </c>
    </row>
    <row r="968" spans="1:14" ht="12">
      <c r="A968" s="24">
        <f t="shared" si="38"/>
        <v>20220040200964</v>
      </c>
      <c r="L968" s="5">
        <f t="shared" si="39"/>
      </c>
      <c r="N968" s="5">
        <f t="shared" si="40"/>
      </c>
    </row>
    <row r="969" spans="1:14" ht="12">
      <c r="A969" s="24">
        <f aca="true" t="shared" si="41" ref="A969:A980">$B$3*10000000+200000+ROW()-4</f>
        <v>20220040200965</v>
      </c>
      <c r="L969" s="5">
        <f t="shared" si="39"/>
      </c>
      <c r="N969" s="5">
        <f t="shared" si="40"/>
      </c>
    </row>
    <row r="970" spans="1:14" ht="12">
      <c r="A970" s="24">
        <f t="shared" si="41"/>
        <v>20220040200966</v>
      </c>
      <c r="L970" s="5">
        <f t="shared" si="39"/>
      </c>
      <c r="N970" s="5">
        <f t="shared" si="40"/>
      </c>
    </row>
    <row r="971" spans="1:14" ht="12">
      <c r="A971" s="24">
        <f t="shared" si="41"/>
        <v>20220040200967</v>
      </c>
      <c r="L971" s="5">
        <f t="shared" si="39"/>
      </c>
      <c r="N971" s="5">
        <f t="shared" si="40"/>
      </c>
    </row>
    <row r="972" spans="1:14" ht="12">
      <c r="A972" s="24">
        <f t="shared" si="41"/>
        <v>20220040200968</v>
      </c>
      <c r="L972" s="5">
        <f t="shared" si="39"/>
      </c>
      <c r="N972" s="5">
        <f t="shared" si="40"/>
      </c>
    </row>
    <row r="973" spans="1:14" ht="12">
      <c r="A973" s="24">
        <f t="shared" si="41"/>
        <v>20220040200969</v>
      </c>
      <c r="L973" s="5">
        <f t="shared" si="39"/>
      </c>
      <c r="N973" s="5">
        <f t="shared" si="40"/>
      </c>
    </row>
    <row r="974" spans="1:14" ht="12">
      <c r="A974" s="24">
        <f t="shared" si="41"/>
        <v>20220040200970</v>
      </c>
      <c r="L974" s="5">
        <f t="shared" si="39"/>
      </c>
      <c r="N974" s="5">
        <f t="shared" si="40"/>
      </c>
    </row>
    <row r="975" spans="1:14" ht="12">
      <c r="A975" s="24">
        <f t="shared" si="41"/>
        <v>20220040200971</v>
      </c>
      <c r="L975" s="5">
        <f t="shared" si="39"/>
      </c>
      <c r="N975" s="5">
        <f t="shared" si="40"/>
      </c>
    </row>
    <row r="976" spans="1:14" ht="12">
      <c r="A976" s="24">
        <f t="shared" si="41"/>
        <v>20220040200972</v>
      </c>
      <c r="L976" s="5">
        <f t="shared" si="39"/>
      </c>
      <c r="N976" s="5">
        <f t="shared" si="40"/>
      </c>
    </row>
    <row r="977" spans="1:14" ht="12">
      <c r="A977" s="24">
        <f t="shared" si="41"/>
        <v>20220040200973</v>
      </c>
      <c r="L977" s="5">
        <f t="shared" si="39"/>
      </c>
      <c r="N977" s="5">
        <f t="shared" si="40"/>
      </c>
    </row>
    <row r="978" spans="1:14" ht="12">
      <c r="A978" s="24">
        <f t="shared" si="41"/>
        <v>20220040200974</v>
      </c>
      <c r="L978" s="5">
        <f t="shared" si="39"/>
      </c>
      <c r="N978" s="5">
        <f t="shared" si="40"/>
      </c>
    </row>
    <row r="979" spans="1:14" ht="12">
      <c r="A979" s="24">
        <f t="shared" si="41"/>
        <v>20220040200975</v>
      </c>
      <c r="L979" s="5">
        <f t="shared" si="39"/>
      </c>
      <c r="N979" s="5">
        <f t="shared" si="40"/>
      </c>
    </row>
    <row r="980" spans="1:14" ht="12">
      <c r="A980" s="24">
        <f t="shared" si="41"/>
        <v>20220040200976</v>
      </c>
      <c r="L980" s="5">
        <f t="shared" si="39"/>
      </c>
      <c r="N980" s="5">
        <f t="shared" si="40"/>
      </c>
    </row>
    <row r="981" spans="1:14" ht="12">
      <c r="A981" s="24">
        <f>$B$3*10000000+200000+ROW()-4</f>
        <v>20220040200977</v>
      </c>
      <c r="L981" s="5">
        <f t="shared" si="39"/>
      </c>
      <c r="N981" s="5">
        <f t="shared" si="40"/>
      </c>
    </row>
    <row r="982" spans="1:14" ht="12">
      <c r="A982" s="24">
        <f>$B$3*10000000+200000+ROW()-4</f>
        <v>20220040200978</v>
      </c>
      <c r="L982" s="5">
        <f t="shared" si="39"/>
      </c>
      <c r="N982" s="5">
        <f t="shared" si="40"/>
      </c>
    </row>
    <row r="983" spans="1:14" ht="12">
      <c r="A983" s="24">
        <f>$B$3*10000000+200000+ROW()-4</f>
        <v>20220040200979</v>
      </c>
      <c r="L983" s="5">
        <f t="shared" si="39"/>
      </c>
      <c r="N983" s="5">
        <f t="shared" si="40"/>
      </c>
    </row>
    <row r="984" spans="1:14" ht="12">
      <c r="A984" s="24">
        <f>$B$3*10000000+200000+ROW()-4</f>
        <v>20220040200980</v>
      </c>
      <c r="L984" s="5">
        <f t="shared" si="39"/>
      </c>
      <c r="N984" s="5">
        <f t="shared" si="40"/>
      </c>
    </row>
    <row r="985" ht="12">
      <c r="N985" s="5">
        <f t="shared" si="40"/>
      </c>
    </row>
  </sheetData>
  <printOptions/>
  <pageMargins left="0.75" right="0.75" top="1" bottom="1" header="0.512" footer="0.512"/>
  <pageSetup fitToHeight="38" fitToWidth="1" orientation="portrait" paperSize="9" scale="39"/>
  <headerFooter alignWithMargins="0">
    <oddHeader>&amp;C&amp;F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workbookViewId="0" topLeftCell="A6">
      <selection activeCell="D73" sqref="D73"/>
    </sheetView>
  </sheetViews>
  <sheetFormatPr defaultColWidth="11.421875" defaultRowHeight="12.75"/>
  <cols>
    <col min="1" max="1" width="11.421875" style="0" customWidth="1"/>
    <col min="2" max="8" width="8.8515625" style="0" customWidth="1"/>
  </cols>
  <sheetData>
    <row r="1" spans="1:2" ht="12">
      <c r="A1" t="s">
        <v>795</v>
      </c>
      <c r="B1" t="s">
        <v>1537</v>
      </c>
    </row>
    <row r="2" spans="1:2" ht="12">
      <c r="A2" t="s">
        <v>905</v>
      </c>
      <c r="B2" t="s">
        <v>880</v>
      </c>
    </row>
    <row r="4" spans="1:10" ht="12">
      <c r="A4" s="3"/>
      <c r="B4">
        <v>1</v>
      </c>
      <c r="C4">
        <v>2</v>
      </c>
      <c r="D4" s="10">
        <v>3</v>
      </c>
      <c r="E4" s="10">
        <v>4</v>
      </c>
      <c r="F4" s="10">
        <v>5</v>
      </c>
      <c r="G4" s="10">
        <v>6</v>
      </c>
      <c r="H4" s="4">
        <v>7</v>
      </c>
      <c r="J4" s="3"/>
    </row>
    <row r="5" spans="1:10" ht="12">
      <c r="A5" s="6" t="s">
        <v>834</v>
      </c>
      <c r="D5" s="10"/>
      <c r="E5" s="10"/>
      <c r="F5" s="10"/>
      <c r="G5" s="10"/>
      <c r="H5" s="4"/>
      <c r="J5" s="3"/>
    </row>
    <row r="6" spans="1:10" s="2" customFormat="1" ht="60">
      <c r="A6" s="9" t="s">
        <v>835</v>
      </c>
      <c r="B6" s="28" t="s">
        <v>858</v>
      </c>
      <c r="C6" s="28" t="s">
        <v>889</v>
      </c>
      <c r="D6" s="28" t="s">
        <v>1020</v>
      </c>
      <c r="E6" s="72" t="s">
        <v>737</v>
      </c>
      <c r="F6" s="28" t="s">
        <v>1150</v>
      </c>
      <c r="G6" s="28" t="s">
        <v>994</v>
      </c>
      <c r="H6" s="70" t="s">
        <v>1113</v>
      </c>
      <c r="I6" s="28" t="s">
        <v>888</v>
      </c>
      <c r="J6" s="9" t="s">
        <v>1003</v>
      </c>
    </row>
    <row r="7" spans="1:10" ht="12">
      <c r="A7" s="8" t="s">
        <v>836</v>
      </c>
      <c r="D7" s="10"/>
      <c r="E7" s="10">
        <f>D7-(Categories!H7+Categories!P7)</f>
        <v>0</v>
      </c>
      <c r="F7" s="10"/>
      <c r="G7" s="10"/>
      <c r="H7" s="71">
        <f>Categories!S7-Categories!H7-Categories!P7</f>
        <v>0</v>
      </c>
      <c r="I7">
        <f>E7-F7</f>
        <v>0</v>
      </c>
      <c r="J7" s="3">
        <f>F7-H7</f>
        <v>0</v>
      </c>
    </row>
    <row r="8" spans="1:10" ht="12">
      <c r="A8" s="8" t="s">
        <v>845</v>
      </c>
      <c r="D8" s="10"/>
      <c r="E8" s="10">
        <f>D8-(Categories!H8+Categories!P8)</f>
        <v>0</v>
      </c>
      <c r="F8" s="10"/>
      <c r="G8" s="10"/>
      <c r="H8" s="71">
        <f>Categories!S8-Categories!H8-Categories!P8</f>
        <v>0</v>
      </c>
      <c r="I8">
        <f aca="true" t="shared" si="0" ref="I8:I26">E8-F8</f>
        <v>0</v>
      </c>
      <c r="J8" s="3">
        <f aca="true" t="shared" si="1" ref="J8:J26">F8-H8</f>
        <v>0</v>
      </c>
    </row>
    <row r="9" spans="1:10" ht="12">
      <c r="A9" s="8" t="s">
        <v>846</v>
      </c>
      <c r="D9" s="10"/>
      <c r="E9" s="10">
        <f>D9-(Categories!H9+Categories!P9)</f>
        <v>-17</v>
      </c>
      <c r="F9" s="10"/>
      <c r="G9" s="10"/>
      <c r="H9" s="71">
        <f>Categories!S9-Categories!H9-Categories!P9</f>
        <v>63</v>
      </c>
      <c r="I9">
        <f t="shared" si="0"/>
        <v>-17</v>
      </c>
      <c r="J9" s="3">
        <f t="shared" si="1"/>
        <v>-63</v>
      </c>
    </row>
    <row r="10" spans="1:10" ht="12">
      <c r="A10" s="8" t="s">
        <v>847</v>
      </c>
      <c r="B10">
        <v>124</v>
      </c>
      <c r="C10">
        <v>120</v>
      </c>
      <c r="D10" s="10">
        <v>120</v>
      </c>
      <c r="E10" s="10">
        <f>D10-(Categories!H10+Categories!P10)</f>
        <v>102</v>
      </c>
      <c r="F10" s="97">
        <v>86</v>
      </c>
      <c r="G10" s="97">
        <v>84</v>
      </c>
      <c r="H10" s="71">
        <f>Categories!S10-Categories!H10-Categories!P10</f>
        <v>86</v>
      </c>
      <c r="I10">
        <f t="shared" si="0"/>
        <v>16</v>
      </c>
      <c r="J10" s="3">
        <f t="shared" si="1"/>
        <v>0</v>
      </c>
    </row>
    <row r="11" spans="1:10" ht="12">
      <c r="A11" s="8" t="s">
        <v>848</v>
      </c>
      <c r="B11">
        <v>158</v>
      </c>
      <c r="C11">
        <v>153</v>
      </c>
      <c r="D11" s="10">
        <v>153</v>
      </c>
      <c r="E11" s="10">
        <f>D11-(Categories!H11+Categories!P11)</f>
        <v>131</v>
      </c>
      <c r="F11" s="97">
        <v>113</v>
      </c>
      <c r="G11" s="97">
        <v>111</v>
      </c>
      <c r="H11" s="71">
        <f>Categories!S11-Categories!H11-Categories!P11</f>
        <v>104</v>
      </c>
      <c r="I11">
        <f t="shared" si="0"/>
        <v>18</v>
      </c>
      <c r="J11" s="3">
        <f t="shared" si="1"/>
        <v>9</v>
      </c>
    </row>
    <row r="12" spans="1:10" ht="12">
      <c r="A12" s="8" t="s">
        <v>800</v>
      </c>
      <c r="B12">
        <v>207</v>
      </c>
      <c r="C12">
        <v>206</v>
      </c>
      <c r="D12" s="10">
        <v>200</v>
      </c>
      <c r="E12" s="10">
        <f>D12-(Categories!H12+Categories!P12)</f>
        <v>174</v>
      </c>
      <c r="F12" s="10">
        <v>152</v>
      </c>
      <c r="G12" s="10">
        <v>154</v>
      </c>
      <c r="H12" s="71">
        <f>Categories!S12-Categories!H12-Categories!P12</f>
        <v>145</v>
      </c>
      <c r="I12">
        <f t="shared" si="0"/>
        <v>22</v>
      </c>
      <c r="J12" s="3">
        <f t="shared" si="1"/>
        <v>7</v>
      </c>
    </row>
    <row r="13" spans="1:10" ht="12">
      <c r="A13" s="8" t="s">
        <v>1067</v>
      </c>
      <c r="B13">
        <v>243</v>
      </c>
      <c r="C13">
        <v>242</v>
      </c>
      <c r="D13" s="10">
        <v>242</v>
      </c>
      <c r="E13" s="10">
        <f>D13-(Categories!H13+Categories!P13)</f>
        <v>206</v>
      </c>
      <c r="F13" s="10">
        <v>181</v>
      </c>
      <c r="G13" s="10">
        <v>174</v>
      </c>
      <c r="H13" s="71">
        <f>Categories!S13-Categories!H13-Categories!P13</f>
        <v>169</v>
      </c>
      <c r="I13">
        <f t="shared" si="0"/>
        <v>25</v>
      </c>
      <c r="J13" s="3">
        <f t="shared" si="1"/>
        <v>12</v>
      </c>
    </row>
    <row r="14" spans="1:10" ht="12">
      <c r="A14" s="8" t="s">
        <v>1068</v>
      </c>
      <c r="B14">
        <v>306</v>
      </c>
      <c r="C14">
        <v>300</v>
      </c>
      <c r="D14" s="10">
        <v>300</v>
      </c>
      <c r="E14" s="10">
        <f>D14-(Categories!H14+Categories!P14)</f>
        <v>264</v>
      </c>
      <c r="F14" s="10">
        <v>210</v>
      </c>
      <c r="G14" s="10">
        <v>203</v>
      </c>
      <c r="H14" s="71">
        <f>Categories!S14-Categories!H14-Categories!P14</f>
        <v>204</v>
      </c>
      <c r="I14">
        <f t="shared" si="0"/>
        <v>54</v>
      </c>
      <c r="J14" s="3">
        <f t="shared" si="1"/>
        <v>6</v>
      </c>
    </row>
    <row r="15" spans="1:12" ht="12">
      <c r="A15" s="8" t="s">
        <v>1069</v>
      </c>
      <c r="B15">
        <v>338</v>
      </c>
      <c r="C15">
        <v>338</v>
      </c>
      <c r="D15" s="10">
        <v>338</v>
      </c>
      <c r="E15" s="10">
        <f>D15-(Categories!H15+Categories!P15)</f>
        <v>295</v>
      </c>
      <c r="F15" s="66">
        <v>241</v>
      </c>
      <c r="G15" s="66">
        <v>235</v>
      </c>
      <c r="H15" s="71">
        <f>Categories!S15-Categories!H15-Categories!P15</f>
        <v>229</v>
      </c>
      <c r="I15">
        <f t="shared" si="0"/>
        <v>54</v>
      </c>
      <c r="J15" s="3">
        <f t="shared" si="1"/>
        <v>12</v>
      </c>
      <c r="L15" s="51" t="s">
        <v>570</v>
      </c>
    </row>
    <row r="16" spans="1:10" ht="12">
      <c r="A16" s="8" t="s">
        <v>1070</v>
      </c>
      <c r="B16">
        <v>380</v>
      </c>
      <c r="C16">
        <v>380</v>
      </c>
      <c r="D16" s="10">
        <v>380</v>
      </c>
      <c r="E16" s="10">
        <f>D16-(Categories!H16+Categories!P16)</f>
        <v>333</v>
      </c>
      <c r="F16" s="10">
        <v>293</v>
      </c>
      <c r="G16" s="10">
        <v>293</v>
      </c>
      <c r="H16" s="71">
        <f>Categories!S16-Categories!H16-Categories!P16</f>
        <v>273</v>
      </c>
      <c r="I16">
        <f t="shared" si="0"/>
        <v>40</v>
      </c>
      <c r="J16" s="3">
        <f t="shared" si="1"/>
        <v>20</v>
      </c>
    </row>
    <row r="17" spans="1:10" ht="12">
      <c r="A17" s="8" t="s">
        <v>1071</v>
      </c>
      <c r="B17">
        <v>442</v>
      </c>
      <c r="C17">
        <v>435</v>
      </c>
      <c r="D17" s="10">
        <v>435</v>
      </c>
      <c r="E17" s="10">
        <f>D17-(Categories!H17+Categories!P17)</f>
        <v>381</v>
      </c>
      <c r="F17" s="10">
        <v>346</v>
      </c>
      <c r="G17" s="10">
        <v>339</v>
      </c>
      <c r="H17" s="71">
        <f>Categories!S17-Categories!H17-Categories!P17</f>
        <v>323</v>
      </c>
      <c r="I17">
        <f t="shared" si="0"/>
        <v>35</v>
      </c>
      <c r="J17" s="3">
        <f t="shared" si="1"/>
        <v>23</v>
      </c>
    </row>
    <row r="18" spans="1:10" ht="12">
      <c r="A18" s="8" t="s">
        <v>1072</v>
      </c>
      <c r="B18">
        <v>505</v>
      </c>
      <c r="C18">
        <v>498</v>
      </c>
      <c r="D18" s="10">
        <v>498</v>
      </c>
      <c r="E18" s="10">
        <f>D18-(Categories!H18+Categories!P18)</f>
        <v>437</v>
      </c>
      <c r="F18" s="10">
        <v>401</v>
      </c>
      <c r="G18" s="10">
        <v>386</v>
      </c>
      <c r="H18" s="71">
        <f>Categories!S18-Categories!H18-Categories!P18</f>
        <v>363</v>
      </c>
      <c r="I18">
        <f t="shared" si="0"/>
        <v>36</v>
      </c>
      <c r="J18" s="3">
        <f t="shared" si="1"/>
        <v>38</v>
      </c>
    </row>
    <row r="19" spans="1:10" ht="12">
      <c r="A19" s="8" t="s">
        <v>1073</v>
      </c>
      <c r="B19">
        <v>580</v>
      </c>
      <c r="C19">
        <v>580</v>
      </c>
      <c r="D19">
        <v>580</v>
      </c>
      <c r="E19" s="10">
        <f>D19-(Categories!H19+Categories!P19)</f>
        <v>559</v>
      </c>
      <c r="F19">
        <v>468</v>
      </c>
      <c r="G19">
        <v>451</v>
      </c>
      <c r="H19" s="71">
        <f>Categories!S19-Categories!H19-Categories!P19</f>
        <v>430</v>
      </c>
      <c r="I19">
        <f t="shared" si="0"/>
        <v>91</v>
      </c>
      <c r="J19" s="3">
        <f t="shared" si="1"/>
        <v>38</v>
      </c>
    </row>
    <row r="20" spans="1:10" ht="12">
      <c r="A20" s="8" t="s">
        <v>1074</v>
      </c>
      <c r="B20">
        <v>580</v>
      </c>
      <c r="C20">
        <v>580</v>
      </c>
      <c r="D20" s="10">
        <v>580</v>
      </c>
      <c r="E20" s="10">
        <f>D20-(Categories!H20+Categories!P20)</f>
        <v>559</v>
      </c>
      <c r="F20" s="10">
        <v>505</v>
      </c>
      <c r="G20" s="10">
        <v>455</v>
      </c>
      <c r="H20" s="71">
        <f>Categories!S20-Categories!H20-Categories!P20</f>
        <v>465</v>
      </c>
      <c r="I20">
        <f t="shared" si="0"/>
        <v>54</v>
      </c>
      <c r="J20" s="3">
        <f t="shared" si="1"/>
        <v>40</v>
      </c>
    </row>
    <row r="21" spans="1:10" ht="12">
      <c r="A21" s="8" t="s">
        <v>951</v>
      </c>
      <c r="B21">
        <v>580</v>
      </c>
      <c r="C21">
        <v>580</v>
      </c>
      <c r="D21" s="10">
        <v>580</v>
      </c>
      <c r="E21" s="10">
        <f>D21-(Categories!H21+Categories!P21)</f>
        <v>558</v>
      </c>
      <c r="F21" s="10">
        <v>557</v>
      </c>
      <c r="G21" s="10">
        <v>537</v>
      </c>
      <c r="H21" s="71">
        <f>Categories!S21-Categories!H21-Categories!P21</f>
        <v>527</v>
      </c>
      <c r="I21">
        <f t="shared" si="0"/>
        <v>1</v>
      </c>
      <c r="J21" s="3">
        <f t="shared" si="1"/>
        <v>30</v>
      </c>
    </row>
    <row r="22" spans="1:10" ht="12">
      <c r="A22" s="8" t="s">
        <v>952</v>
      </c>
      <c r="B22">
        <v>580</v>
      </c>
      <c r="C22">
        <v>580</v>
      </c>
      <c r="D22" s="10">
        <v>580</v>
      </c>
      <c r="E22" s="10">
        <v>563</v>
      </c>
      <c r="F22" s="10">
        <v>563</v>
      </c>
      <c r="G22" s="10">
        <v>560</v>
      </c>
      <c r="H22" s="71">
        <f>Categories!S22-Categories!H22-Categories!P22</f>
        <v>563</v>
      </c>
      <c r="I22">
        <f t="shared" si="0"/>
        <v>0</v>
      </c>
      <c r="J22" s="3">
        <f t="shared" si="1"/>
        <v>0</v>
      </c>
    </row>
    <row r="23" spans="1:10" ht="12">
      <c r="A23" s="8" t="s">
        <v>953</v>
      </c>
      <c r="B23">
        <v>580</v>
      </c>
      <c r="C23">
        <v>580</v>
      </c>
      <c r="D23" s="10">
        <v>580</v>
      </c>
      <c r="E23" s="10">
        <v>563</v>
      </c>
      <c r="F23" s="10">
        <v>563</v>
      </c>
      <c r="G23" s="10">
        <v>560</v>
      </c>
      <c r="H23" s="71">
        <f>Categories!S23-Categories!H23-Categories!P23</f>
        <v>563</v>
      </c>
      <c r="I23">
        <f t="shared" si="0"/>
        <v>0</v>
      </c>
      <c r="J23" s="3">
        <f t="shared" si="1"/>
        <v>0</v>
      </c>
    </row>
    <row r="24" spans="1:10" ht="12">
      <c r="A24" s="8" t="s">
        <v>883</v>
      </c>
      <c r="B24">
        <v>580</v>
      </c>
      <c r="C24">
        <v>580</v>
      </c>
      <c r="D24" s="10">
        <v>580</v>
      </c>
      <c r="E24" s="10">
        <v>563</v>
      </c>
      <c r="F24" s="10">
        <v>563</v>
      </c>
      <c r="G24" s="10">
        <v>560</v>
      </c>
      <c r="H24" s="71">
        <f>Categories!S24-Categories!H24-Categories!P24</f>
        <v>563</v>
      </c>
      <c r="I24">
        <f t="shared" si="0"/>
        <v>0</v>
      </c>
      <c r="J24" s="3">
        <f t="shared" si="1"/>
        <v>0</v>
      </c>
    </row>
    <row r="25" spans="1:10" ht="12">
      <c r="A25" s="8" t="s">
        <v>1137</v>
      </c>
      <c r="B25">
        <v>580</v>
      </c>
      <c r="C25">
        <v>580</v>
      </c>
      <c r="D25" s="10">
        <v>580</v>
      </c>
      <c r="E25" s="10">
        <f>D25-(Categories!H25+Categories!P25)</f>
        <v>563</v>
      </c>
      <c r="F25" s="10">
        <v>563</v>
      </c>
      <c r="G25" s="10">
        <v>560</v>
      </c>
      <c r="H25" s="71">
        <f>Categories!S25-Categories!H25-Categories!P25</f>
        <v>563</v>
      </c>
      <c r="I25">
        <f t="shared" si="0"/>
        <v>0</v>
      </c>
      <c r="J25" s="3">
        <f t="shared" si="1"/>
        <v>0</v>
      </c>
    </row>
    <row r="26" spans="1:10" ht="12">
      <c r="A26" s="8" t="s">
        <v>1138</v>
      </c>
      <c r="B26">
        <v>580</v>
      </c>
      <c r="C26">
        <v>580</v>
      </c>
      <c r="D26" s="10">
        <v>580</v>
      </c>
      <c r="E26" s="10">
        <f>D26-(Categories!H26+Categories!P26)</f>
        <v>563</v>
      </c>
      <c r="F26" s="10">
        <v>563</v>
      </c>
      <c r="G26" s="10">
        <v>560</v>
      </c>
      <c r="H26" s="71">
        <f>Categories!S26-Categories!H26-Categories!P26</f>
        <v>563</v>
      </c>
      <c r="I26">
        <f t="shared" si="0"/>
        <v>0</v>
      </c>
      <c r="J26" s="3">
        <f t="shared" si="1"/>
        <v>0</v>
      </c>
    </row>
    <row r="27" spans="1:10" ht="12">
      <c r="A27" s="8" t="s">
        <v>1679</v>
      </c>
      <c r="B27">
        <v>580</v>
      </c>
      <c r="C27">
        <v>580</v>
      </c>
      <c r="D27" s="10">
        <v>580</v>
      </c>
      <c r="E27" s="10">
        <f>D27-(Categories!H27+Categories!P27)</f>
        <v>563</v>
      </c>
      <c r="F27" s="10">
        <v>563</v>
      </c>
      <c r="G27" s="10">
        <v>560</v>
      </c>
      <c r="H27" s="71">
        <f>Categories!S27-Categories!H27-Categories!P27</f>
        <v>563</v>
      </c>
      <c r="I27">
        <f>E27-F27</f>
        <v>0</v>
      </c>
      <c r="J27" s="3">
        <f>F27-H27</f>
        <v>0</v>
      </c>
    </row>
    <row r="28" spans="1:10" ht="12">
      <c r="A28" s="8" t="s">
        <v>1680</v>
      </c>
      <c r="B28">
        <v>580</v>
      </c>
      <c r="C28">
        <v>580</v>
      </c>
      <c r="D28" s="10">
        <v>580</v>
      </c>
      <c r="E28" s="10">
        <f>D28-(Categories!H28+Categories!P28)</f>
        <v>563</v>
      </c>
      <c r="F28" s="10">
        <v>563</v>
      </c>
      <c r="G28" s="10">
        <v>560</v>
      </c>
      <c r="H28" s="71">
        <f>Categories!S28-Categories!H28-Categories!P28</f>
        <v>563</v>
      </c>
      <c r="I28">
        <f>E28-F28</f>
        <v>0</v>
      </c>
      <c r="J28" s="3">
        <f>F28-H28</f>
        <v>0</v>
      </c>
    </row>
    <row r="29" ht="12">
      <c r="A29" s="127"/>
    </row>
    <row r="30" ht="12">
      <c r="A30" s="127"/>
    </row>
    <row r="31" ht="12">
      <c r="A31" s="127"/>
    </row>
    <row r="32" ht="12">
      <c r="A32" s="127"/>
    </row>
    <row r="33" ht="12">
      <c r="A33" s="127"/>
    </row>
    <row r="34" ht="12">
      <c r="A34" s="127"/>
    </row>
    <row r="35" ht="12">
      <c r="A35" s="127"/>
    </row>
    <row r="36" ht="12">
      <c r="A36" s="127"/>
    </row>
    <row r="37" ht="12">
      <c r="A37" s="127"/>
    </row>
    <row r="38" ht="12">
      <c r="A38" s="127"/>
    </row>
    <row r="39" ht="12">
      <c r="A39" s="127"/>
    </row>
    <row r="40" ht="12">
      <c r="A40" s="127"/>
    </row>
    <row r="41" ht="12">
      <c r="A41" s="127"/>
    </row>
    <row r="42" ht="12">
      <c r="A42" s="127"/>
    </row>
    <row r="43" ht="12">
      <c r="A43" s="127"/>
    </row>
    <row r="44" ht="12">
      <c r="A44" s="127"/>
    </row>
    <row r="45" ht="12">
      <c r="A45" s="127"/>
    </row>
    <row r="46" ht="12">
      <c r="A46" s="127"/>
    </row>
    <row r="47" ht="12">
      <c r="A47" s="127"/>
    </row>
    <row r="48" ht="12">
      <c r="A48" s="127"/>
    </row>
    <row r="49" ht="12">
      <c r="A49" s="127"/>
    </row>
    <row r="50" ht="12">
      <c r="A50" s="127"/>
    </row>
    <row r="51" ht="12">
      <c r="A51" s="127"/>
    </row>
    <row r="52" ht="12">
      <c r="A52" s="127"/>
    </row>
    <row r="53" ht="12">
      <c r="A53" s="127"/>
    </row>
    <row r="54" ht="12">
      <c r="A54" s="127"/>
    </row>
    <row r="55" ht="12">
      <c r="A55" s="127"/>
    </row>
    <row r="56" ht="12">
      <c r="A56" s="127"/>
    </row>
    <row r="57" ht="12">
      <c r="A57" s="127"/>
    </row>
    <row r="58" ht="12">
      <c r="A58" s="127"/>
    </row>
    <row r="59" ht="12">
      <c r="A59" s="127"/>
    </row>
    <row r="60" ht="12">
      <c r="A60" s="127"/>
    </row>
    <row r="61" ht="12">
      <c r="A61" s="127"/>
    </row>
    <row r="62" ht="12">
      <c r="A62" s="127"/>
    </row>
    <row r="63" ht="12">
      <c r="A63" s="127"/>
    </row>
    <row r="64" ht="12">
      <c r="A64" s="127"/>
    </row>
    <row r="65" ht="12">
      <c r="A65" s="127"/>
    </row>
    <row r="66" ht="12">
      <c r="A66" s="127"/>
    </row>
    <row r="67" ht="12">
      <c r="A67" s="127"/>
    </row>
    <row r="68" ht="12">
      <c r="A68" s="127"/>
    </row>
    <row r="69" ht="12">
      <c r="A69" s="127"/>
    </row>
    <row r="70" ht="12">
      <c r="A70" s="127"/>
    </row>
    <row r="71" ht="12">
      <c r="A71" s="127"/>
    </row>
    <row r="72" ht="12">
      <c r="A72" s="127"/>
    </row>
    <row r="73" ht="12">
      <c r="A73" s="127"/>
    </row>
    <row r="74" ht="12">
      <c r="A74" s="127"/>
    </row>
    <row r="75" ht="12">
      <c r="A75" s="127"/>
    </row>
    <row r="76" ht="12">
      <c r="A76" s="127"/>
    </row>
    <row r="77" ht="12">
      <c r="A77" s="127"/>
    </row>
    <row r="78" ht="12">
      <c r="A78" s="127"/>
    </row>
    <row r="79" ht="12">
      <c r="A79" s="127"/>
    </row>
    <row r="80" ht="12">
      <c r="A80" s="127"/>
    </row>
    <row r="81" ht="12">
      <c r="A81" s="127"/>
    </row>
    <row r="82" ht="12">
      <c r="A82" s="127"/>
    </row>
    <row r="83" ht="12">
      <c r="A83" s="127"/>
    </row>
    <row r="84" ht="12">
      <c r="A84" s="127"/>
    </row>
    <row r="85" ht="12">
      <c r="A85" s="127"/>
    </row>
    <row r="86" ht="12">
      <c r="A86" s="127"/>
    </row>
    <row r="87" ht="12">
      <c r="A87" s="127"/>
    </row>
    <row r="88" ht="12">
      <c r="A88" s="127"/>
    </row>
  </sheetData>
  <printOptions/>
  <pageMargins left="0.75" right="0.75" top="1" bottom="1" header="0.512" footer="0.512"/>
  <pageSetup fitToHeight="25" fitToWidth="1" orientation="portrait" paperSize="9" scale="84"/>
  <headerFooter alignWithMargins="0">
    <oddHeader>&amp;C&amp;F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workbookViewId="0" topLeftCell="A1">
      <selection activeCell="G49" sqref="G49"/>
    </sheetView>
  </sheetViews>
  <sheetFormatPr defaultColWidth="11.421875" defaultRowHeight="12.75"/>
  <cols>
    <col min="1" max="1" width="11.421875" style="0" customWidth="1"/>
    <col min="2" max="17" width="6.8515625" style="0" customWidth="1"/>
    <col min="18" max="18" width="8.28125" style="0" customWidth="1"/>
    <col min="19" max="19" width="8.421875" style="0" customWidth="1"/>
    <col min="20" max="20" width="6.8515625" style="0" customWidth="1"/>
    <col min="21" max="23" width="6.28125" style="0" customWidth="1"/>
    <col min="24" max="28" width="8.8515625" style="0" customWidth="1"/>
    <col min="29" max="29" width="9.00390625" style="0" customWidth="1"/>
    <col min="30" max="30" width="9.28125" style="0" customWidth="1"/>
  </cols>
  <sheetData>
    <row r="1" spans="1:2" ht="12">
      <c r="A1" t="s">
        <v>862</v>
      </c>
      <c r="B1" t="s">
        <v>1537</v>
      </c>
    </row>
    <row r="2" ht="12">
      <c r="A2" t="s">
        <v>1037</v>
      </c>
    </row>
    <row r="4" spans="1:30" ht="12">
      <c r="A4" s="3"/>
      <c r="B4">
        <v>1.1</v>
      </c>
      <c r="C4" s="10">
        <v>1.2</v>
      </c>
      <c r="D4" s="66">
        <v>1.25</v>
      </c>
      <c r="E4" s="14">
        <v>2.1</v>
      </c>
      <c r="F4" s="10">
        <v>2.2</v>
      </c>
      <c r="G4" s="66">
        <v>2.25</v>
      </c>
      <c r="H4" s="73">
        <v>3.1</v>
      </c>
      <c r="I4" s="66">
        <v>3.2</v>
      </c>
      <c r="J4" s="14">
        <v>3.3</v>
      </c>
      <c r="K4" s="10">
        <v>3.4</v>
      </c>
      <c r="L4" s="66">
        <v>3.45</v>
      </c>
      <c r="M4" s="14">
        <v>3.5</v>
      </c>
      <c r="N4" s="10">
        <v>3.6</v>
      </c>
      <c r="O4" s="66">
        <v>3.65</v>
      </c>
      <c r="P4" s="14">
        <v>4.1</v>
      </c>
      <c r="Q4" s="3">
        <v>4.2</v>
      </c>
      <c r="R4" s="4">
        <v>5</v>
      </c>
      <c r="S4" s="3">
        <v>6</v>
      </c>
      <c r="T4" s="10"/>
      <c r="U4" s="10"/>
      <c r="V4" s="10"/>
      <c r="W4" s="10"/>
      <c r="X4" s="14"/>
      <c r="Y4" s="10"/>
      <c r="Z4" s="10"/>
      <c r="AA4" s="10"/>
      <c r="AB4" s="10"/>
      <c r="AD4" s="3"/>
    </row>
    <row r="5" spans="1:30" ht="12">
      <c r="A5" s="6" t="s">
        <v>829</v>
      </c>
      <c r="B5" t="s">
        <v>782</v>
      </c>
      <c r="C5" s="10"/>
      <c r="D5" s="10"/>
      <c r="E5" s="14" t="s">
        <v>783</v>
      </c>
      <c r="F5" s="10"/>
      <c r="G5" s="66"/>
      <c r="H5" s="73" t="s">
        <v>490</v>
      </c>
      <c r="I5" s="66"/>
      <c r="J5" s="14" t="s">
        <v>992</v>
      </c>
      <c r="K5" s="10"/>
      <c r="L5" s="66"/>
      <c r="M5" s="14" t="s">
        <v>993</v>
      </c>
      <c r="N5" s="10"/>
      <c r="O5" s="66"/>
      <c r="P5" s="14" t="s">
        <v>785</v>
      </c>
      <c r="Q5" s="3"/>
      <c r="R5" s="4" t="s">
        <v>930</v>
      </c>
      <c r="S5" s="3"/>
      <c r="T5" s="10" t="s">
        <v>995</v>
      </c>
      <c r="U5" s="10"/>
      <c r="V5" s="10"/>
      <c r="W5" s="10"/>
      <c r="X5" s="14" t="s">
        <v>896</v>
      </c>
      <c r="Y5" s="10"/>
      <c r="Z5" s="10"/>
      <c r="AA5" s="10"/>
      <c r="AB5" s="10"/>
      <c r="AD5" s="3"/>
    </row>
    <row r="6" spans="1:30" s="2" customFormat="1" ht="36">
      <c r="A6" s="9" t="s">
        <v>793</v>
      </c>
      <c r="B6" s="28" t="s">
        <v>787</v>
      </c>
      <c r="C6" s="28" t="s">
        <v>786</v>
      </c>
      <c r="D6" s="68" t="s">
        <v>1175</v>
      </c>
      <c r="E6" s="30" t="s">
        <v>788</v>
      </c>
      <c r="F6" s="28" t="s">
        <v>786</v>
      </c>
      <c r="G6" s="68" t="s">
        <v>1176</v>
      </c>
      <c r="H6" s="74" t="s">
        <v>491</v>
      </c>
      <c r="I6" s="68" t="s">
        <v>492</v>
      </c>
      <c r="J6" s="30" t="s">
        <v>1086</v>
      </c>
      <c r="K6" s="28" t="s">
        <v>786</v>
      </c>
      <c r="L6" s="67" t="s">
        <v>561</v>
      </c>
      <c r="M6" s="30" t="s">
        <v>787</v>
      </c>
      <c r="N6" s="28" t="s">
        <v>786</v>
      </c>
      <c r="O6" s="67" t="s">
        <v>561</v>
      </c>
      <c r="P6" s="30" t="s">
        <v>950</v>
      </c>
      <c r="Q6" s="9" t="s">
        <v>1076</v>
      </c>
      <c r="R6" s="29" t="s">
        <v>1076</v>
      </c>
      <c r="S6" s="9" t="s">
        <v>1139</v>
      </c>
      <c r="T6" s="28" t="s">
        <v>932</v>
      </c>
      <c r="U6" s="28" t="s">
        <v>933</v>
      </c>
      <c r="V6" s="28" t="s">
        <v>1176</v>
      </c>
      <c r="W6" s="28" t="s">
        <v>934</v>
      </c>
      <c r="X6" s="30" t="s">
        <v>1018</v>
      </c>
      <c r="Y6" s="30" t="s">
        <v>1017</v>
      </c>
      <c r="Z6" s="67" t="s">
        <v>761</v>
      </c>
      <c r="AA6" s="67" t="s">
        <v>562</v>
      </c>
      <c r="AB6" s="67" t="s">
        <v>563</v>
      </c>
      <c r="AC6" s="28" t="s">
        <v>1016</v>
      </c>
      <c r="AD6" s="9" t="s">
        <v>1015</v>
      </c>
    </row>
    <row r="7" spans="1:30" ht="12">
      <c r="A7" s="8" t="s">
        <v>1051</v>
      </c>
      <c r="C7" s="10"/>
      <c r="D7" s="10"/>
      <c r="E7" s="14"/>
      <c r="F7" s="10"/>
      <c r="G7" s="10"/>
      <c r="H7" s="14"/>
      <c r="I7" s="10"/>
      <c r="J7" s="14"/>
      <c r="K7" s="10"/>
      <c r="L7" s="10"/>
      <c r="M7" s="14"/>
      <c r="N7" s="10"/>
      <c r="O7" s="10"/>
      <c r="P7" s="14"/>
      <c r="Q7" s="3"/>
      <c r="R7" s="4"/>
      <c r="S7" s="3">
        <f>SUM(B7:R7)</f>
        <v>0</v>
      </c>
      <c r="T7" s="10">
        <f>B7+E7</f>
        <v>0</v>
      </c>
      <c r="U7" s="10">
        <f>C7+F7</f>
        <v>0</v>
      </c>
      <c r="V7" s="10">
        <f>D7+G7</f>
        <v>0</v>
      </c>
      <c r="W7" s="10">
        <f>SUM(B7:G7)</f>
        <v>0</v>
      </c>
      <c r="X7" s="27" t="e">
        <f>SUM(E7:G7)/SUM(B7:G7)</f>
        <v>#DIV/0!</v>
      </c>
      <c r="Y7" s="27" t="e">
        <f>SUM(B7:G7)/S7</f>
        <v>#DIV/0!</v>
      </c>
      <c r="Z7" s="36" t="e">
        <f>SUM(H7:I7)/S7</f>
        <v>#DIV/0!</v>
      </c>
      <c r="AA7" s="36" t="e">
        <f>SUM(J7:L7)/S7</f>
        <v>#DIV/0!</v>
      </c>
      <c r="AB7" s="36" t="e">
        <f>SUM(M7:O7)/S7</f>
        <v>#DIV/0!</v>
      </c>
      <c r="AC7" s="19" t="e">
        <f>SUM(P7:Q7)/S7</f>
        <v>#DIV/0!</v>
      </c>
      <c r="AD7" s="20" t="e">
        <f>R7/S7</f>
        <v>#DIV/0!</v>
      </c>
    </row>
    <row r="8" spans="1:30" ht="12">
      <c r="A8" s="8" t="s">
        <v>1052</v>
      </c>
      <c r="C8" s="10"/>
      <c r="D8" s="3"/>
      <c r="E8" s="10"/>
      <c r="F8" s="10"/>
      <c r="G8" s="10"/>
      <c r="H8" s="14"/>
      <c r="I8" s="10"/>
      <c r="J8" s="14"/>
      <c r="K8" s="10"/>
      <c r="L8" s="10"/>
      <c r="M8" s="14"/>
      <c r="N8" s="10"/>
      <c r="O8" s="10"/>
      <c r="P8" s="14"/>
      <c r="Q8" s="3"/>
      <c r="R8" s="4"/>
      <c r="S8" s="3">
        <f aca="true" t="shared" si="0" ref="S8:S26">SUM(B8:R8)</f>
        <v>0</v>
      </c>
      <c r="T8" s="10">
        <f aca="true" t="shared" si="1" ref="T8:T26">B8+E8</f>
        <v>0</v>
      </c>
      <c r="U8" s="10">
        <f aca="true" t="shared" si="2" ref="U8:U26">C8+F8</f>
        <v>0</v>
      </c>
      <c r="V8" s="10">
        <f aca="true" t="shared" si="3" ref="V8:V26">D8+G8</f>
        <v>0</v>
      </c>
      <c r="W8" s="10">
        <f aca="true" t="shared" si="4" ref="W8:W25">SUM(B8:G8)</f>
        <v>0</v>
      </c>
      <c r="X8" s="27" t="e">
        <f aca="true" t="shared" si="5" ref="X8:X26">SUM(E8:G8)/SUM(B8:G8)</f>
        <v>#DIV/0!</v>
      </c>
      <c r="Y8" s="27" t="e">
        <f aca="true" t="shared" si="6" ref="Y8:Y26">SUM(B8:G8)/S8</f>
        <v>#DIV/0!</v>
      </c>
      <c r="Z8" s="36" t="e">
        <f aca="true" t="shared" si="7" ref="Z8:Z26">SUM(H8:I8)/S8</f>
        <v>#DIV/0!</v>
      </c>
      <c r="AA8" s="36" t="e">
        <f aca="true" t="shared" si="8" ref="AA8:AA26">SUM(J8:L8)/S8</f>
        <v>#DIV/0!</v>
      </c>
      <c r="AB8" s="36" t="e">
        <f aca="true" t="shared" si="9" ref="AB8:AB26">SUM(M8:O8)/S8</f>
        <v>#DIV/0!</v>
      </c>
      <c r="AC8" s="19" t="e">
        <f aca="true" t="shared" si="10" ref="AC8:AC26">SUM(P8:Q8)/S8</f>
        <v>#DIV/0!</v>
      </c>
      <c r="AD8" s="20" t="e">
        <f aca="true" t="shared" si="11" ref="AD8:AD26">R8/S8</f>
        <v>#DIV/0!</v>
      </c>
    </row>
    <row r="9" spans="1:30" ht="12">
      <c r="A9" s="8" t="s">
        <v>899</v>
      </c>
      <c r="B9" s="98">
        <v>28</v>
      </c>
      <c r="C9" s="126">
        <v>4</v>
      </c>
      <c r="D9" s="3"/>
      <c r="E9" s="98">
        <v>11</v>
      </c>
      <c r="F9" s="126">
        <v>6</v>
      </c>
      <c r="G9" s="3"/>
      <c r="H9" s="98">
        <v>13</v>
      </c>
      <c r="I9" s="99">
        <v>7</v>
      </c>
      <c r="J9" s="14"/>
      <c r="K9" s="10"/>
      <c r="L9" s="10"/>
      <c r="M9" s="14"/>
      <c r="N9" s="10"/>
      <c r="O9" s="3"/>
      <c r="P9" s="98">
        <v>4</v>
      </c>
      <c r="Q9" s="99">
        <v>1</v>
      </c>
      <c r="R9" s="100">
        <v>6</v>
      </c>
      <c r="S9" s="3">
        <f t="shared" si="0"/>
        <v>80</v>
      </c>
      <c r="T9" s="10">
        <f t="shared" si="1"/>
        <v>39</v>
      </c>
      <c r="U9" s="10">
        <f t="shared" si="2"/>
        <v>10</v>
      </c>
      <c r="V9" s="10">
        <f t="shared" si="3"/>
        <v>0</v>
      </c>
      <c r="W9" s="10">
        <f t="shared" si="4"/>
        <v>49</v>
      </c>
      <c r="X9" s="27">
        <f t="shared" si="5"/>
        <v>0.3469387755102041</v>
      </c>
      <c r="Y9" s="27">
        <f t="shared" si="6"/>
        <v>0.6125</v>
      </c>
      <c r="Z9" s="36">
        <f t="shared" si="7"/>
        <v>0.25</v>
      </c>
      <c r="AA9" s="36">
        <f t="shared" si="8"/>
        <v>0</v>
      </c>
      <c r="AB9" s="36">
        <f t="shared" si="9"/>
        <v>0</v>
      </c>
      <c r="AC9" s="19">
        <f t="shared" si="10"/>
        <v>0.0625</v>
      </c>
      <c r="AD9" s="20">
        <f t="shared" si="11"/>
        <v>0.075</v>
      </c>
    </row>
    <row r="10" spans="1:30" ht="12">
      <c r="A10" s="8" t="s">
        <v>900</v>
      </c>
      <c r="B10" s="98">
        <v>36</v>
      </c>
      <c r="C10" s="126">
        <v>9</v>
      </c>
      <c r="D10" s="3"/>
      <c r="E10" s="98">
        <v>15</v>
      </c>
      <c r="F10" s="126">
        <v>9</v>
      </c>
      <c r="G10" s="3"/>
      <c r="H10" s="98">
        <v>14</v>
      </c>
      <c r="I10" s="99">
        <v>13</v>
      </c>
      <c r="J10" s="14"/>
      <c r="K10" s="10"/>
      <c r="L10" s="10"/>
      <c r="M10" s="14"/>
      <c r="N10" s="10"/>
      <c r="O10" s="3"/>
      <c r="P10" s="98">
        <v>4</v>
      </c>
      <c r="Q10" s="99">
        <v>1</v>
      </c>
      <c r="R10" s="4">
        <v>3</v>
      </c>
      <c r="S10" s="3">
        <f t="shared" si="0"/>
        <v>104</v>
      </c>
      <c r="T10" s="10">
        <f t="shared" si="1"/>
        <v>51</v>
      </c>
      <c r="U10" s="10">
        <f t="shared" si="2"/>
        <v>18</v>
      </c>
      <c r="V10" s="10">
        <f t="shared" si="3"/>
        <v>0</v>
      </c>
      <c r="W10" s="10">
        <f t="shared" si="4"/>
        <v>69</v>
      </c>
      <c r="X10" s="27">
        <f t="shared" si="5"/>
        <v>0.34782608695652173</v>
      </c>
      <c r="Y10" s="27">
        <f t="shared" si="6"/>
        <v>0.6634615384615384</v>
      </c>
      <c r="Z10" s="36">
        <f t="shared" si="7"/>
        <v>0.25961538461538464</v>
      </c>
      <c r="AA10" s="36">
        <f t="shared" si="8"/>
        <v>0</v>
      </c>
      <c r="AB10" s="36">
        <f t="shared" si="9"/>
        <v>0</v>
      </c>
      <c r="AC10" s="19">
        <f t="shared" si="10"/>
        <v>0.04807692307692308</v>
      </c>
      <c r="AD10" s="20">
        <f t="shared" si="11"/>
        <v>0.028846153846153848</v>
      </c>
    </row>
    <row r="11" spans="1:30" ht="12">
      <c r="A11" s="8" t="s">
        <v>801</v>
      </c>
      <c r="B11">
        <v>42</v>
      </c>
      <c r="C11" s="10">
        <v>13</v>
      </c>
      <c r="D11" s="3"/>
      <c r="E11">
        <v>17</v>
      </c>
      <c r="F11" s="10">
        <v>10</v>
      </c>
      <c r="G11" s="3"/>
      <c r="H11">
        <v>17</v>
      </c>
      <c r="I11" s="3">
        <v>18</v>
      </c>
      <c r="J11" s="14"/>
      <c r="K11" s="10"/>
      <c r="L11" s="10"/>
      <c r="M11" s="14"/>
      <c r="N11" s="10"/>
      <c r="O11" s="3"/>
      <c r="P11">
        <v>5</v>
      </c>
      <c r="Q11" s="3">
        <v>1</v>
      </c>
      <c r="R11" s="4">
        <v>3</v>
      </c>
      <c r="S11" s="3">
        <f t="shared" si="0"/>
        <v>126</v>
      </c>
      <c r="T11" s="10">
        <f t="shared" si="1"/>
        <v>59</v>
      </c>
      <c r="U11" s="10">
        <f t="shared" si="2"/>
        <v>23</v>
      </c>
      <c r="V11" s="10">
        <f t="shared" si="3"/>
        <v>0</v>
      </c>
      <c r="W11" s="10">
        <f t="shared" si="4"/>
        <v>82</v>
      </c>
      <c r="X11" s="27">
        <f t="shared" si="5"/>
        <v>0.32926829268292684</v>
      </c>
      <c r="Y11" s="27">
        <f t="shared" si="6"/>
        <v>0.6507936507936508</v>
      </c>
      <c r="Z11" s="36">
        <f t="shared" si="7"/>
        <v>0.2777777777777778</v>
      </c>
      <c r="AA11" s="36">
        <f t="shared" si="8"/>
        <v>0</v>
      </c>
      <c r="AB11" s="36">
        <f t="shared" si="9"/>
        <v>0</v>
      </c>
      <c r="AC11" s="19">
        <f t="shared" si="10"/>
        <v>0.047619047619047616</v>
      </c>
      <c r="AD11" s="20">
        <f t="shared" si="11"/>
        <v>0.023809523809523808</v>
      </c>
    </row>
    <row r="12" spans="1:30" ht="12">
      <c r="A12" s="8" t="s">
        <v>802</v>
      </c>
      <c r="B12">
        <v>67</v>
      </c>
      <c r="C12" s="10">
        <v>25</v>
      </c>
      <c r="D12" s="3"/>
      <c r="E12">
        <v>19</v>
      </c>
      <c r="F12" s="10">
        <v>15</v>
      </c>
      <c r="G12" s="3"/>
      <c r="H12">
        <v>17</v>
      </c>
      <c r="I12" s="3">
        <v>11</v>
      </c>
      <c r="J12" s="14"/>
      <c r="K12" s="10"/>
      <c r="L12" s="10"/>
      <c r="M12" s="14"/>
      <c r="N12" s="10"/>
      <c r="O12" s="3"/>
      <c r="P12">
        <v>9</v>
      </c>
      <c r="Q12" s="3">
        <v>3</v>
      </c>
      <c r="R12" s="4">
        <v>5</v>
      </c>
      <c r="S12" s="3">
        <f t="shared" si="0"/>
        <v>171</v>
      </c>
      <c r="T12" s="10">
        <f t="shared" si="1"/>
        <v>86</v>
      </c>
      <c r="U12" s="10">
        <f t="shared" si="2"/>
        <v>40</v>
      </c>
      <c r="V12" s="10">
        <f t="shared" si="3"/>
        <v>0</v>
      </c>
      <c r="W12" s="10">
        <f t="shared" si="4"/>
        <v>126</v>
      </c>
      <c r="X12" s="27">
        <f t="shared" si="5"/>
        <v>0.2698412698412698</v>
      </c>
      <c r="Y12" s="27">
        <f t="shared" si="6"/>
        <v>0.7368421052631579</v>
      </c>
      <c r="Z12" s="36">
        <f t="shared" si="7"/>
        <v>0.16374269005847952</v>
      </c>
      <c r="AA12" s="36">
        <f t="shared" si="8"/>
        <v>0</v>
      </c>
      <c r="AB12" s="36">
        <f t="shared" si="9"/>
        <v>0</v>
      </c>
      <c r="AC12" s="19">
        <f t="shared" si="10"/>
        <v>0.07017543859649122</v>
      </c>
      <c r="AD12" s="20">
        <f t="shared" si="11"/>
        <v>0.029239766081871343</v>
      </c>
    </row>
    <row r="13" spans="1:30" ht="12">
      <c r="A13" s="8" t="s">
        <v>803</v>
      </c>
      <c r="B13">
        <v>52</v>
      </c>
      <c r="C13" s="10">
        <v>60</v>
      </c>
      <c r="D13" s="3"/>
      <c r="E13">
        <v>18</v>
      </c>
      <c r="F13" s="10">
        <v>19</v>
      </c>
      <c r="G13" s="3"/>
      <c r="H13">
        <v>25</v>
      </c>
      <c r="I13" s="3">
        <v>12</v>
      </c>
      <c r="J13" s="14"/>
      <c r="K13" s="10"/>
      <c r="L13" s="10"/>
      <c r="M13" s="14"/>
      <c r="N13" s="10"/>
      <c r="O13" s="3"/>
      <c r="P13">
        <v>11</v>
      </c>
      <c r="Q13" s="3">
        <v>3</v>
      </c>
      <c r="R13" s="4">
        <v>5</v>
      </c>
      <c r="S13" s="3">
        <f t="shared" si="0"/>
        <v>205</v>
      </c>
      <c r="T13" s="10">
        <f t="shared" si="1"/>
        <v>70</v>
      </c>
      <c r="U13" s="10">
        <f t="shared" si="2"/>
        <v>79</v>
      </c>
      <c r="V13" s="10">
        <f t="shared" si="3"/>
        <v>0</v>
      </c>
      <c r="W13" s="10">
        <f t="shared" si="4"/>
        <v>149</v>
      </c>
      <c r="X13" s="27">
        <f t="shared" si="5"/>
        <v>0.2483221476510067</v>
      </c>
      <c r="Y13" s="27">
        <f t="shared" si="6"/>
        <v>0.7268292682926829</v>
      </c>
      <c r="Z13" s="36">
        <f t="shared" si="7"/>
        <v>0.18048780487804877</v>
      </c>
      <c r="AA13" s="36">
        <f t="shared" si="8"/>
        <v>0</v>
      </c>
      <c r="AB13" s="36">
        <f t="shared" si="9"/>
        <v>0</v>
      </c>
      <c r="AC13" s="19">
        <f t="shared" si="10"/>
        <v>0.06829268292682927</v>
      </c>
      <c r="AD13" s="20">
        <f t="shared" si="11"/>
        <v>0.024390243902439025</v>
      </c>
    </row>
    <row r="14" spans="1:30" ht="12">
      <c r="A14" s="8" t="s">
        <v>804</v>
      </c>
      <c r="B14">
        <v>73</v>
      </c>
      <c r="C14" s="10">
        <v>71</v>
      </c>
      <c r="D14" s="3"/>
      <c r="E14">
        <v>19</v>
      </c>
      <c r="F14" s="10">
        <v>19</v>
      </c>
      <c r="G14" s="3"/>
      <c r="H14">
        <v>25</v>
      </c>
      <c r="I14" s="3">
        <v>13</v>
      </c>
      <c r="J14" s="14"/>
      <c r="K14" s="10"/>
      <c r="L14" s="10"/>
      <c r="M14" s="14"/>
      <c r="N14" s="10"/>
      <c r="O14" s="3"/>
      <c r="P14">
        <v>11</v>
      </c>
      <c r="Q14" s="3">
        <v>4</v>
      </c>
      <c r="R14" s="4">
        <v>5</v>
      </c>
      <c r="S14" s="3">
        <f t="shared" si="0"/>
        <v>240</v>
      </c>
      <c r="T14" s="10">
        <f t="shared" si="1"/>
        <v>92</v>
      </c>
      <c r="U14" s="10">
        <f t="shared" si="2"/>
        <v>90</v>
      </c>
      <c r="V14" s="10">
        <f t="shared" si="3"/>
        <v>0</v>
      </c>
      <c r="W14" s="10">
        <f t="shared" si="4"/>
        <v>182</v>
      </c>
      <c r="X14" s="27">
        <f t="shared" si="5"/>
        <v>0.2087912087912088</v>
      </c>
      <c r="Y14" s="27">
        <f t="shared" si="6"/>
        <v>0.7583333333333333</v>
      </c>
      <c r="Z14" s="36">
        <f t="shared" si="7"/>
        <v>0.15833333333333333</v>
      </c>
      <c r="AA14" s="36">
        <f t="shared" si="8"/>
        <v>0</v>
      </c>
      <c r="AB14" s="36">
        <f t="shared" si="9"/>
        <v>0</v>
      </c>
      <c r="AC14" s="19">
        <f t="shared" si="10"/>
        <v>0.0625</v>
      </c>
      <c r="AD14" s="20">
        <f t="shared" si="11"/>
        <v>0.020833333333333332</v>
      </c>
    </row>
    <row r="15" spans="1:30" ht="12">
      <c r="A15" s="8" t="s">
        <v>805</v>
      </c>
      <c r="B15">
        <v>94</v>
      </c>
      <c r="C15" s="10">
        <v>75</v>
      </c>
      <c r="D15" s="3"/>
      <c r="E15">
        <v>19</v>
      </c>
      <c r="F15" s="10">
        <v>19</v>
      </c>
      <c r="G15" s="3"/>
      <c r="H15">
        <v>32</v>
      </c>
      <c r="I15" s="3">
        <v>14</v>
      </c>
      <c r="J15" s="14"/>
      <c r="K15" s="10"/>
      <c r="L15" s="10"/>
      <c r="M15" s="14"/>
      <c r="N15" s="10"/>
      <c r="O15" s="3"/>
      <c r="P15">
        <v>11</v>
      </c>
      <c r="Q15" s="3">
        <v>3</v>
      </c>
      <c r="R15" s="4">
        <v>5</v>
      </c>
      <c r="S15" s="3">
        <f t="shared" si="0"/>
        <v>272</v>
      </c>
      <c r="T15" s="10">
        <f t="shared" si="1"/>
        <v>113</v>
      </c>
      <c r="U15" s="10">
        <f t="shared" si="2"/>
        <v>94</v>
      </c>
      <c r="V15" s="10">
        <f t="shared" si="3"/>
        <v>0</v>
      </c>
      <c r="W15" s="10">
        <f t="shared" si="4"/>
        <v>207</v>
      </c>
      <c r="X15" s="27">
        <f t="shared" si="5"/>
        <v>0.18357487922705315</v>
      </c>
      <c r="Y15" s="27">
        <f t="shared" si="6"/>
        <v>0.7610294117647058</v>
      </c>
      <c r="Z15" s="36">
        <f t="shared" si="7"/>
        <v>0.16911764705882354</v>
      </c>
      <c r="AA15" s="36">
        <f t="shared" si="8"/>
        <v>0</v>
      </c>
      <c r="AB15" s="36">
        <f t="shared" si="9"/>
        <v>0</v>
      </c>
      <c r="AC15" s="19">
        <f t="shared" si="10"/>
        <v>0.051470588235294115</v>
      </c>
      <c r="AD15" s="20">
        <f t="shared" si="11"/>
        <v>0.01838235294117647</v>
      </c>
    </row>
    <row r="16" spans="1:30" ht="12">
      <c r="A16" s="8" t="s">
        <v>806</v>
      </c>
      <c r="B16">
        <v>113</v>
      </c>
      <c r="C16" s="10">
        <v>103</v>
      </c>
      <c r="D16" s="3"/>
      <c r="E16">
        <v>15</v>
      </c>
      <c r="F16" s="10">
        <v>24</v>
      </c>
      <c r="G16" s="3"/>
      <c r="H16">
        <v>36</v>
      </c>
      <c r="I16" s="3">
        <v>8</v>
      </c>
      <c r="J16" s="14"/>
      <c r="K16" s="10"/>
      <c r="L16" s="10"/>
      <c r="M16" s="14"/>
      <c r="N16" s="10"/>
      <c r="O16" s="3"/>
      <c r="P16">
        <v>11</v>
      </c>
      <c r="Q16" s="3">
        <v>3</v>
      </c>
      <c r="R16" s="4">
        <v>7</v>
      </c>
      <c r="S16" s="3">
        <f t="shared" si="0"/>
        <v>320</v>
      </c>
      <c r="T16" s="10">
        <f t="shared" si="1"/>
        <v>128</v>
      </c>
      <c r="U16" s="10">
        <f t="shared" si="2"/>
        <v>127</v>
      </c>
      <c r="V16" s="10">
        <f t="shared" si="3"/>
        <v>0</v>
      </c>
      <c r="W16" s="10">
        <f t="shared" si="4"/>
        <v>255</v>
      </c>
      <c r="X16" s="27">
        <f t="shared" si="5"/>
        <v>0.15294117647058825</v>
      </c>
      <c r="Y16" s="27">
        <f t="shared" si="6"/>
        <v>0.796875</v>
      </c>
      <c r="Z16" s="36">
        <f t="shared" si="7"/>
        <v>0.1375</v>
      </c>
      <c r="AA16" s="36">
        <f t="shared" si="8"/>
        <v>0</v>
      </c>
      <c r="AB16" s="36">
        <f t="shared" si="9"/>
        <v>0</v>
      </c>
      <c r="AC16" s="19">
        <f t="shared" si="10"/>
        <v>0.04375</v>
      </c>
      <c r="AD16" s="20">
        <f t="shared" si="11"/>
        <v>0.021875</v>
      </c>
    </row>
    <row r="17" spans="1:30" ht="12">
      <c r="A17" s="8" t="s">
        <v>807</v>
      </c>
      <c r="B17">
        <v>152</v>
      </c>
      <c r="C17" s="10">
        <v>108</v>
      </c>
      <c r="D17" s="3"/>
      <c r="E17">
        <v>19</v>
      </c>
      <c r="F17" s="10">
        <v>24</v>
      </c>
      <c r="G17" s="3"/>
      <c r="H17">
        <v>41</v>
      </c>
      <c r="I17" s="3">
        <v>10</v>
      </c>
      <c r="J17" s="14"/>
      <c r="K17" s="10"/>
      <c r="L17" s="10"/>
      <c r="M17" s="14"/>
      <c r="N17" s="10"/>
      <c r="O17" s="3"/>
      <c r="P17">
        <v>13</v>
      </c>
      <c r="Q17" s="3">
        <v>3</v>
      </c>
      <c r="R17" s="4">
        <v>7</v>
      </c>
      <c r="S17" s="3">
        <f t="shared" si="0"/>
        <v>377</v>
      </c>
      <c r="T17" s="10">
        <f t="shared" si="1"/>
        <v>171</v>
      </c>
      <c r="U17" s="10">
        <f t="shared" si="2"/>
        <v>132</v>
      </c>
      <c r="V17" s="10">
        <f t="shared" si="3"/>
        <v>0</v>
      </c>
      <c r="W17" s="10">
        <f t="shared" si="4"/>
        <v>303</v>
      </c>
      <c r="X17" s="27">
        <f t="shared" si="5"/>
        <v>0.1419141914191419</v>
      </c>
      <c r="Y17" s="27">
        <f t="shared" si="6"/>
        <v>0.8037135278514589</v>
      </c>
      <c r="Z17" s="36">
        <f t="shared" si="7"/>
        <v>0.13527851458885942</v>
      </c>
      <c r="AA17" s="36">
        <f t="shared" si="8"/>
        <v>0</v>
      </c>
      <c r="AB17" s="36">
        <f t="shared" si="9"/>
        <v>0</v>
      </c>
      <c r="AC17" s="19">
        <f t="shared" si="10"/>
        <v>0.042440318302387266</v>
      </c>
      <c r="AD17" s="20">
        <f t="shared" si="11"/>
        <v>0.01856763925729443</v>
      </c>
    </row>
    <row r="18" spans="1:30" ht="12">
      <c r="A18" s="8" t="s">
        <v>808</v>
      </c>
      <c r="B18">
        <v>176</v>
      </c>
      <c r="C18" s="10">
        <v>119</v>
      </c>
      <c r="D18" s="3"/>
      <c r="E18">
        <v>19</v>
      </c>
      <c r="F18" s="10">
        <v>26</v>
      </c>
      <c r="G18" s="3"/>
      <c r="H18">
        <v>47</v>
      </c>
      <c r="I18" s="3">
        <v>11</v>
      </c>
      <c r="J18" s="14"/>
      <c r="K18" s="10"/>
      <c r="L18" s="10"/>
      <c r="M18" s="14"/>
      <c r="N18" s="10"/>
      <c r="O18" s="3"/>
      <c r="P18">
        <v>14</v>
      </c>
      <c r="Q18" s="3">
        <v>3</v>
      </c>
      <c r="R18" s="4">
        <v>9</v>
      </c>
      <c r="S18" s="3">
        <f t="shared" si="0"/>
        <v>424</v>
      </c>
      <c r="T18" s="10">
        <f t="shared" si="1"/>
        <v>195</v>
      </c>
      <c r="U18" s="10">
        <f t="shared" si="2"/>
        <v>145</v>
      </c>
      <c r="V18" s="10">
        <f t="shared" si="3"/>
        <v>0</v>
      </c>
      <c r="W18" s="10">
        <f t="shared" si="4"/>
        <v>340</v>
      </c>
      <c r="X18" s="27">
        <f t="shared" si="5"/>
        <v>0.1323529411764706</v>
      </c>
      <c r="Y18" s="27">
        <f t="shared" si="6"/>
        <v>0.8018867924528302</v>
      </c>
      <c r="Z18" s="36">
        <f t="shared" si="7"/>
        <v>0.13679245283018868</v>
      </c>
      <c r="AA18" s="36">
        <f t="shared" si="8"/>
        <v>0</v>
      </c>
      <c r="AB18" s="36">
        <f t="shared" si="9"/>
        <v>0</v>
      </c>
      <c r="AC18" s="19">
        <f t="shared" si="10"/>
        <v>0.04009433962264151</v>
      </c>
      <c r="AD18" s="20">
        <f t="shared" si="11"/>
        <v>0.02122641509433962</v>
      </c>
    </row>
    <row r="19" spans="1:30" ht="12">
      <c r="A19" s="8" t="s">
        <v>1232</v>
      </c>
      <c r="B19">
        <v>214</v>
      </c>
      <c r="C19" s="10">
        <v>105</v>
      </c>
      <c r="D19" s="3"/>
      <c r="E19">
        <v>27</v>
      </c>
      <c r="F19" s="10">
        <v>22</v>
      </c>
      <c r="G19" s="3"/>
      <c r="H19">
        <v>0</v>
      </c>
      <c r="I19">
        <v>0</v>
      </c>
      <c r="J19" s="14">
        <v>14</v>
      </c>
      <c r="K19" s="10">
        <v>8</v>
      </c>
      <c r="L19" s="10"/>
      <c r="M19" s="14">
        <v>0</v>
      </c>
      <c r="N19" s="10">
        <v>18</v>
      </c>
      <c r="O19" s="3"/>
      <c r="P19" s="10">
        <v>21</v>
      </c>
      <c r="Q19" s="3">
        <v>13</v>
      </c>
      <c r="R19" s="4">
        <v>9</v>
      </c>
      <c r="S19" s="3">
        <f t="shared" si="0"/>
        <v>451</v>
      </c>
      <c r="T19" s="10">
        <f t="shared" si="1"/>
        <v>241</v>
      </c>
      <c r="U19" s="10">
        <f t="shared" si="2"/>
        <v>127</v>
      </c>
      <c r="V19" s="10">
        <f t="shared" si="3"/>
        <v>0</v>
      </c>
      <c r="W19" s="10">
        <f t="shared" si="4"/>
        <v>368</v>
      </c>
      <c r="X19" s="27">
        <f t="shared" si="5"/>
        <v>0.1331521739130435</v>
      </c>
      <c r="Y19" s="27">
        <f t="shared" si="6"/>
        <v>0.8159645232815964</v>
      </c>
      <c r="Z19" s="36">
        <f t="shared" si="7"/>
        <v>0</v>
      </c>
      <c r="AA19" s="36">
        <f t="shared" si="8"/>
        <v>0.04878048780487805</v>
      </c>
      <c r="AB19" s="36">
        <f t="shared" si="9"/>
        <v>0.03991130820399113</v>
      </c>
      <c r="AC19" s="19">
        <f t="shared" si="10"/>
        <v>0.07538802660753881</v>
      </c>
      <c r="AD19" s="20">
        <f t="shared" si="11"/>
        <v>0.019955654101995565</v>
      </c>
    </row>
    <row r="20" spans="1:30" ht="12">
      <c r="A20" s="8" t="s">
        <v>917</v>
      </c>
      <c r="B20">
        <v>236</v>
      </c>
      <c r="C20" s="10">
        <v>107</v>
      </c>
      <c r="D20" s="3"/>
      <c r="E20">
        <v>30</v>
      </c>
      <c r="F20" s="10">
        <v>23</v>
      </c>
      <c r="G20" s="3"/>
      <c r="H20" s="10">
        <v>0</v>
      </c>
      <c r="I20" s="10">
        <v>0</v>
      </c>
      <c r="J20" s="14">
        <v>15</v>
      </c>
      <c r="K20" s="10">
        <v>8</v>
      </c>
      <c r="L20" s="10"/>
      <c r="M20" s="14">
        <v>2</v>
      </c>
      <c r="N20" s="10">
        <v>18</v>
      </c>
      <c r="O20" s="10"/>
      <c r="P20" s="14">
        <v>21</v>
      </c>
      <c r="Q20" s="3">
        <v>15</v>
      </c>
      <c r="R20" s="4">
        <v>11</v>
      </c>
      <c r="S20" s="3">
        <f t="shared" si="0"/>
        <v>486</v>
      </c>
      <c r="T20" s="10">
        <f t="shared" si="1"/>
        <v>266</v>
      </c>
      <c r="U20" s="10">
        <f t="shared" si="2"/>
        <v>130</v>
      </c>
      <c r="V20" s="10">
        <f t="shared" si="3"/>
        <v>0</v>
      </c>
      <c r="W20" s="10">
        <f t="shared" si="4"/>
        <v>396</v>
      </c>
      <c r="X20" s="27">
        <f t="shared" si="5"/>
        <v>0.13383838383838384</v>
      </c>
      <c r="Y20" s="27">
        <f t="shared" si="6"/>
        <v>0.8148148148148148</v>
      </c>
      <c r="Z20" s="36">
        <f t="shared" si="7"/>
        <v>0</v>
      </c>
      <c r="AA20" s="36">
        <f t="shared" si="8"/>
        <v>0.047325102880658436</v>
      </c>
      <c r="AB20" s="36">
        <f t="shared" si="9"/>
        <v>0.0411522633744856</v>
      </c>
      <c r="AC20" s="19">
        <f t="shared" si="10"/>
        <v>0.07407407407407407</v>
      </c>
      <c r="AD20" s="20">
        <f t="shared" si="11"/>
        <v>0.02263374485596708</v>
      </c>
    </row>
    <row r="21" spans="1:31" ht="12">
      <c r="A21" s="8" t="s">
        <v>918</v>
      </c>
      <c r="B21">
        <v>253</v>
      </c>
      <c r="C21" s="10">
        <v>127</v>
      </c>
      <c r="D21" s="3"/>
      <c r="E21">
        <v>34</v>
      </c>
      <c r="F21" s="10">
        <v>27</v>
      </c>
      <c r="G21" s="3"/>
      <c r="H21" s="10">
        <v>0</v>
      </c>
      <c r="I21" s="10">
        <v>0</v>
      </c>
      <c r="J21" s="14">
        <v>15</v>
      </c>
      <c r="K21" s="10">
        <v>10</v>
      </c>
      <c r="L21" s="3">
        <v>9</v>
      </c>
      <c r="M21" s="10">
        <v>5</v>
      </c>
      <c r="N21" s="14">
        <v>16</v>
      </c>
      <c r="O21" s="3">
        <v>5</v>
      </c>
      <c r="P21" s="4">
        <v>22</v>
      </c>
      <c r="Q21" s="3">
        <v>18</v>
      </c>
      <c r="R21" s="4">
        <v>8</v>
      </c>
      <c r="S21" s="3">
        <f t="shared" si="0"/>
        <v>549</v>
      </c>
      <c r="T21" s="10">
        <f t="shared" si="1"/>
        <v>287</v>
      </c>
      <c r="U21" s="10">
        <f t="shared" si="2"/>
        <v>154</v>
      </c>
      <c r="V21" s="10">
        <f t="shared" si="3"/>
        <v>0</v>
      </c>
      <c r="W21" s="10">
        <f t="shared" si="4"/>
        <v>441</v>
      </c>
      <c r="X21" s="27">
        <f t="shared" si="5"/>
        <v>0.1383219954648526</v>
      </c>
      <c r="Y21" s="27">
        <f t="shared" si="6"/>
        <v>0.8032786885245902</v>
      </c>
      <c r="Z21" s="36">
        <f t="shared" si="7"/>
        <v>0</v>
      </c>
      <c r="AA21" s="36">
        <f t="shared" si="8"/>
        <v>0.061930783242258654</v>
      </c>
      <c r="AB21" s="36">
        <f t="shared" si="9"/>
        <v>0.04735883424408015</v>
      </c>
      <c r="AC21" s="19">
        <f t="shared" si="10"/>
        <v>0.07285974499089254</v>
      </c>
      <c r="AD21" s="20">
        <f t="shared" si="11"/>
        <v>0.014571948998178506</v>
      </c>
      <c r="AE21" s="51" t="s">
        <v>569</v>
      </c>
    </row>
    <row r="22" spans="1:30" ht="12">
      <c r="A22" s="8" t="s">
        <v>919</v>
      </c>
      <c r="B22">
        <v>271</v>
      </c>
      <c r="C22" s="10">
        <v>143</v>
      </c>
      <c r="D22" s="10">
        <v>19</v>
      </c>
      <c r="E22" s="14">
        <v>30</v>
      </c>
      <c r="F22" s="10">
        <v>15</v>
      </c>
      <c r="G22" s="10">
        <v>2</v>
      </c>
      <c r="H22" s="14">
        <v>0</v>
      </c>
      <c r="I22" s="10">
        <v>0</v>
      </c>
      <c r="J22" s="14">
        <v>6</v>
      </c>
      <c r="K22" s="10">
        <v>2</v>
      </c>
      <c r="L22" s="10">
        <v>21</v>
      </c>
      <c r="M22" s="14">
        <v>7</v>
      </c>
      <c r="N22" s="10">
        <v>20</v>
      </c>
      <c r="O22" s="10">
        <v>8</v>
      </c>
      <c r="P22" s="14">
        <v>17</v>
      </c>
      <c r="Q22" s="3">
        <v>19</v>
      </c>
      <c r="R22" s="4">
        <v>0</v>
      </c>
      <c r="S22" s="3">
        <f t="shared" si="0"/>
        <v>580</v>
      </c>
      <c r="T22" s="10">
        <f t="shared" si="1"/>
        <v>301</v>
      </c>
      <c r="U22" s="10">
        <f t="shared" si="2"/>
        <v>158</v>
      </c>
      <c r="V22" s="10">
        <f t="shared" si="3"/>
        <v>21</v>
      </c>
      <c r="W22" s="10">
        <f t="shared" si="4"/>
        <v>480</v>
      </c>
      <c r="X22" s="27">
        <f t="shared" si="5"/>
        <v>0.09791666666666667</v>
      </c>
      <c r="Y22" s="27">
        <f t="shared" si="6"/>
        <v>0.8275862068965517</v>
      </c>
      <c r="Z22" s="36">
        <f t="shared" si="7"/>
        <v>0</v>
      </c>
      <c r="AA22" s="36">
        <f t="shared" si="8"/>
        <v>0.05</v>
      </c>
      <c r="AB22" s="36">
        <f t="shared" si="9"/>
        <v>0.0603448275862069</v>
      </c>
      <c r="AC22" s="19">
        <f t="shared" si="10"/>
        <v>0.06206896551724138</v>
      </c>
      <c r="AD22" s="20">
        <f t="shared" si="11"/>
        <v>0</v>
      </c>
    </row>
    <row r="23" spans="1:30" ht="12">
      <c r="A23" s="8" t="s">
        <v>920</v>
      </c>
      <c r="B23">
        <v>271</v>
      </c>
      <c r="C23" s="10">
        <v>144</v>
      </c>
      <c r="D23" s="10">
        <v>18</v>
      </c>
      <c r="E23" s="14">
        <v>30</v>
      </c>
      <c r="F23" s="10">
        <v>15</v>
      </c>
      <c r="G23" s="10">
        <v>2</v>
      </c>
      <c r="H23" s="14">
        <v>0</v>
      </c>
      <c r="I23" s="10">
        <v>0</v>
      </c>
      <c r="J23" s="14">
        <v>6</v>
      </c>
      <c r="K23" s="10">
        <v>2</v>
      </c>
      <c r="L23" s="10">
        <v>21</v>
      </c>
      <c r="M23" s="14">
        <v>7</v>
      </c>
      <c r="N23" s="10">
        <v>20</v>
      </c>
      <c r="O23" s="10">
        <v>8</v>
      </c>
      <c r="P23" s="14">
        <v>17</v>
      </c>
      <c r="Q23" s="3">
        <v>19</v>
      </c>
      <c r="R23" s="4">
        <v>0</v>
      </c>
      <c r="S23" s="3">
        <f t="shared" si="0"/>
        <v>580</v>
      </c>
      <c r="T23" s="10">
        <f t="shared" si="1"/>
        <v>301</v>
      </c>
      <c r="U23" s="10">
        <f t="shared" si="2"/>
        <v>159</v>
      </c>
      <c r="V23" s="10">
        <f t="shared" si="3"/>
        <v>20</v>
      </c>
      <c r="W23" s="10">
        <f t="shared" si="4"/>
        <v>480</v>
      </c>
      <c r="X23" s="27">
        <f t="shared" si="5"/>
        <v>0.09791666666666667</v>
      </c>
      <c r="Y23" s="27">
        <f t="shared" si="6"/>
        <v>0.8275862068965517</v>
      </c>
      <c r="Z23" s="36">
        <f t="shared" si="7"/>
        <v>0</v>
      </c>
      <c r="AA23" s="36">
        <f t="shared" si="8"/>
        <v>0.05</v>
      </c>
      <c r="AB23" s="36">
        <f t="shared" si="9"/>
        <v>0.0603448275862069</v>
      </c>
      <c r="AC23" s="19">
        <f t="shared" si="10"/>
        <v>0.06206896551724138</v>
      </c>
      <c r="AD23" s="20">
        <f t="shared" si="11"/>
        <v>0</v>
      </c>
    </row>
    <row r="24" spans="1:30" ht="12">
      <c r="A24" s="8" t="s">
        <v>689</v>
      </c>
      <c r="B24">
        <v>266</v>
      </c>
      <c r="C24" s="10">
        <v>149</v>
      </c>
      <c r="D24" s="10">
        <v>18</v>
      </c>
      <c r="E24" s="14">
        <v>30</v>
      </c>
      <c r="F24" s="10">
        <v>15</v>
      </c>
      <c r="G24" s="10">
        <v>2</v>
      </c>
      <c r="H24" s="14">
        <v>0</v>
      </c>
      <c r="I24" s="10">
        <v>0</v>
      </c>
      <c r="J24" s="14">
        <v>6</v>
      </c>
      <c r="K24" s="10">
        <v>2</v>
      </c>
      <c r="L24" s="10">
        <v>21</v>
      </c>
      <c r="M24" s="14">
        <v>7</v>
      </c>
      <c r="N24" s="10">
        <v>19</v>
      </c>
      <c r="O24" s="10">
        <v>8</v>
      </c>
      <c r="P24" s="14">
        <v>17</v>
      </c>
      <c r="Q24" s="3">
        <v>20</v>
      </c>
      <c r="R24" s="4">
        <v>0</v>
      </c>
      <c r="S24" s="3">
        <f t="shared" si="0"/>
        <v>580</v>
      </c>
      <c r="T24" s="10">
        <f t="shared" si="1"/>
        <v>296</v>
      </c>
      <c r="U24" s="10">
        <f t="shared" si="2"/>
        <v>164</v>
      </c>
      <c r="V24" s="10">
        <f t="shared" si="3"/>
        <v>20</v>
      </c>
      <c r="W24" s="10">
        <f t="shared" si="4"/>
        <v>480</v>
      </c>
      <c r="X24" s="27">
        <f t="shared" si="5"/>
        <v>0.09791666666666667</v>
      </c>
      <c r="Y24" s="27">
        <f t="shared" si="6"/>
        <v>0.8275862068965517</v>
      </c>
      <c r="Z24" s="36">
        <f t="shared" si="7"/>
        <v>0</v>
      </c>
      <c r="AA24" s="36">
        <f t="shared" si="8"/>
        <v>0.05</v>
      </c>
      <c r="AB24" s="36">
        <f t="shared" si="9"/>
        <v>0.05862068965517241</v>
      </c>
      <c r="AC24" s="19">
        <f t="shared" si="10"/>
        <v>0.06379310344827586</v>
      </c>
      <c r="AD24" s="20">
        <f t="shared" si="11"/>
        <v>0</v>
      </c>
    </row>
    <row r="25" spans="1:30" ht="12">
      <c r="A25" s="8" t="s">
        <v>690</v>
      </c>
      <c r="B25">
        <v>266</v>
      </c>
      <c r="C25" s="10">
        <v>149</v>
      </c>
      <c r="D25" s="10">
        <v>18</v>
      </c>
      <c r="E25" s="14">
        <v>30</v>
      </c>
      <c r="F25" s="10">
        <v>15</v>
      </c>
      <c r="G25" s="10">
        <v>2</v>
      </c>
      <c r="H25" s="14">
        <v>0</v>
      </c>
      <c r="I25" s="10">
        <v>0</v>
      </c>
      <c r="J25" s="14">
        <v>6</v>
      </c>
      <c r="K25" s="10">
        <v>2</v>
      </c>
      <c r="L25" s="10">
        <v>21</v>
      </c>
      <c r="M25" s="14">
        <v>7</v>
      </c>
      <c r="N25" s="10">
        <v>19</v>
      </c>
      <c r="O25" s="10">
        <v>8</v>
      </c>
      <c r="P25" s="14">
        <v>17</v>
      </c>
      <c r="Q25" s="3">
        <v>20</v>
      </c>
      <c r="R25" s="4">
        <v>0</v>
      </c>
      <c r="S25" s="3">
        <f t="shared" si="0"/>
        <v>580</v>
      </c>
      <c r="T25" s="10">
        <f t="shared" si="1"/>
        <v>296</v>
      </c>
      <c r="U25" s="10">
        <f t="shared" si="2"/>
        <v>164</v>
      </c>
      <c r="V25" s="10">
        <f t="shared" si="3"/>
        <v>20</v>
      </c>
      <c r="W25" s="10">
        <f t="shared" si="4"/>
        <v>480</v>
      </c>
      <c r="X25" s="27">
        <f t="shared" si="5"/>
        <v>0.09791666666666667</v>
      </c>
      <c r="Y25" s="27">
        <f t="shared" si="6"/>
        <v>0.8275862068965517</v>
      </c>
      <c r="Z25" s="36">
        <f t="shared" si="7"/>
        <v>0</v>
      </c>
      <c r="AA25" s="36">
        <f t="shared" si="8"/>
        <v>0.05</v>
      </c>
      <c r="AB25" s="36">
        <f t="shared" si="9"/>
        <v>0.05862068965517241</v>
      </c>
      <c r="AC25" s="19">
        <f t="shared" si="10"/>
        <v>0.06379310344827586</v>
      </c>
      <c r="AD25" s="20">
        <f t="shared" si="11"/>
        <v>0</v>
      </c>
    </row>
    <row r="26" spans="1:30" ht="12">
      <c r="A26" s="8" t="s">
        <v>691</v>
      </c>
      <c r="B26">
        <v>266</v>
      </c>
      <c r="C26" s="10">
        <v>149</v>
      </c>
      <c r="D26" s="10">
        <v>18</v>
      </c>
      <c r="E26" s="14">
        <v>30</v>
      </c>
      <c r="F26" s="10">
        <v>15</v>
      </c>
      <c r="G26" s="10">
        <v>2</v>
      </c>
      <c r="H26" s="14">
        <v>0</v>
      </c>
      <c r="I26" s="10">
        <v>0</v>
      </c>
      <c r="J26" s="14">
        <v>6</v>
      </c>
      <c r="K26" s="10">
        <v>2</v>
      </c>
      <c r="L26" s="10">
        <v>21</v>
      </c>
      <c r="M26" s="14">
        <v>7</v>
      </c>
      <c r="N26" s="10">
        <v>19</v>
      </c>
      <c r="O26" s="10">
        <v>8</v>
      </c>
      <c r="P26" s="14">
        <v>17</v>
      </c>
      <c r="Q26" s="3">
        <v>20</v>
      </c>
      <c r="R26" s="4">
        <v>0</v>
      </c>
      <c r="S26" s="3">
        <f t="shared" si="0"/>
        <v>580</v>
      </c>
      <c r="T26" s="10">
        <f t="shared" si="1"/>
        <v>296</v>
      </c>
      <c r="U26" s="10">
        <f t="shared" si="2"/>
        <v>164</v>
      </c>
      <c r="V26" s="10">
        <f t="shared" si="3"/>
        <v>20</v>
      </c>
      <c r="W26" s="10">
        <f>SUM(B26:G26)</f>
        <v>480</v>
      </c>
      <c r="X26" s="27">
        <f t="shared" si="5"/>
        <v>0.09791666666666667</v>
      </c>
      <c r="Y26" s="27">
        <f t="shared" si="6"/>
        <v>0.8275862068965517</v>
      </c>
      <c r="Z26" s="36">
        <f t="shared" si="7"/>
        <v>0</v>
      </c>
      <c r="AA26" s="36">
        <f t="shared" si="8"/>
        <v>0.05</v>
      </c>
      <c r="AB26" s="36">
        <f t="shared" si="9"/>
        <v>0.05862068965517241</v>
      </c>
      <c r="AC26" s="19">
        <f t="shared" si="10"/>
        <v>0.06379310344827586</v>
      </c>
      <c r="AD26" s="20">
        <f t="shared" si="11"/>
        <v>0</v>
      </c>
    </row>
    <row r="27" spans="1:30" ht="12">
      <c r="A27" s="8" t="s">
        <v>1679</v>
      </c>
      <c r="B27">
        <v>266</v>
      </c>
      <c r="C27" s="10">
        <v>149</v>
      </c>
      <c r="D27" s="10">
        <v>18</v>
      </c>
      <c r="E27" s="14">
        <v>30</v>
      </c>
      <c r="F27" s="10">
        <v>15</v>
      </c>
      <c r="G27" s="10">
        <v>2</v>
      </c>
      <c r="H27" s="14">
        <v>0</v>
      </c>
      <c r="I27" s="10">
        <v>0</v>
      </c>
      <c r="J27" s="14">
        <v>6</v>
      </c>
      <c r="K27" s="10">
        <v>2</v>
      </c>
      <c r="L27" s="10">
        <v>21</v>
      </c>
      <c r="M27" s="14">
        <v>7</v>
      </c>
      <c r="N27" s="10">
        <v>19</v>
      </c>
      <c r="O27" s="10">
        <v>8</v>
      </c>
      <c r="P27" s="14">
        <v>17</v>
      </c>
      <c r="Q27" s="3">
        <v>20</v>
      </c>
      <c r="R27" s="4">
        <v>0</v>
      </c>
      <c r="S27" s="3">
        <f>SUM(B27:R27)</f>
        <v>580</v>
      </c>
      <c r="T27" s="10">
        <f aca="true" t="shared" si="12" ref="T27:V28">B27+E27</f>
        <v>296</v>
      </c>
      <c r="U27" s="10">
        <f t="shared" si="12"/>
        <v>164</v>
      </c>
      <c r="V27" s="10">
        <f t="shared" si="12"/>
        <v>20</v>
      </c>
      <c r="W27" s="10">
        <f>SUM(B27:G27)</f>
        <v>480</v>
      </c>
      <c r="X27" s="27">
        <f>SUM(E27:G27)/SUM(B27:G27)</f>
        <v>0.09791666666666667</v>
      </c>
      <c r="Y27" s="27">
        <f>SUM(B27:G27)/S27</f>
        <v>0.8275862068965517</v>
      </c>
      <c r="Z27" s="36">
        <f>SUM(H27:I27)/S27</f>
        <v>0</v>
      </c>
      <c r="AA27" s="36">
        <f>SUM(J27:L27)/S27</f>
        <v>0.05</v>
      </c>
      <c r="AB27" s="36">
        <f>SUM(M27:O27)/S27</f>
        <v>0.05862068965517241</v>
      </c>
      <c r="AC27" s="19">
        <f>SUM(P27:Q27)/S27</f>
        <v>0.06379310344827586</v>
      </c>
      <c r="AD27" s="20">
        <f>R27/S27</f>
        <v>0</v>
      </c>
    </row>
    <row r="28" spans="1:30" ht="12">
      <c r="A28" s="8" t="s">
        <v>1680</v>
      </c>
      <c r="B28">
        <v>266</v>
      </c>
      <c r="C28" s="10">
        <v>149</v>
      </c>
      <c r="D28" s="10">
        <v>18</v>
      </c>
      <c r="E28" s="14">
        <v>30</v>
      </c>
      <c r="F28" s="10">
        <v>15</v>
      </c>
      <c r="G28" s="10">
        <v>2</v>
      </c>
      <c r="H28" s="14">
        <v>0</v>
      </c>
      <c r="I28" s="10">
        <v>0</v>
      </c>
      <c r="J28" s="14">
        <v>6</v>
      </c>
      <c r="K28" s="10">
        <v>2</v>
      </c>
      <c r="L28" s="10">
        <v>21</v>
      </c>
      <c r="M28" s="14">
        <v>7</v>
      </c>
      <c r="N28" s="10">
        <v>19</v>
      </c>
      <c r="O28" s="10">
        <v>8</v>
      </c>
      <c r="P28" s="14">
        <v>17</v>
      </c>
      <c r="Q28" s="3">
        <v>20</v>
      </c>
      <c r="R28" s="4">
        <v>0</v>
      </c>
      <c r="S28" s="3">
        <f>SUM(B28:R28)</f>
        <v>580</v>
      </c>
      <c r="T28" s="10">
        <f t="shared" si="12"/>
        <v>296</v>
      </c>
      <c r="U28" s="10">
        <f t="shared" si="12"/>
        <v>164</v>
      </c>
      <c r="V28" s="10">
        <f t="shared" si="12"/>
        <v>20</v>
      </c>
      <c r="W28" s="10">
        <f>SUM(B28:G28)</f>
        <v>480</v>
      </c>
      <c r="X28" s="27">
        <f>SUM(E28:G28)/SUM(B28:G28)</f>
        <v>0.09791666666666667</v>
      </c>
      <c r="Y28" s="27">
        <f>SUM(B28:G28)/S28</f>
        <v>0.8275862068965517</v>
      </c>
      <c r="Z28" s="36">
        <f>SUM(H28:I28)/S28</f>
        <v>0</v>
      </c>
      <c r="AA28" s="36">
        <f>SUM(J28:L28)/S28</f>
        <v>0.05</v>
      </c>
      <c r="AB28" s="36">
        <f>SUM(M28:O28)/S28</f>
        <v>0.05862068965517241</v>
      </c>
      <c r="AC28" s="19">
        <f>SUM(P28:Q28)/S28</f>
        <v>0.06379310344827586</v>
      </c>
      <c r="AD28" s="20">
        <f>R28/S28</f>
        <v>0</v>
      </c>
    </row>
  </sheetData>
  <printOptions/>
  <pageMargins left="0.75" right="0.75" top="1" bottom="1" header="0.512" footer="0.512"/>
  <pageSetup fitToHeight="29" fitToWidth="1" orientation="landscape" paperSize="9" scale="63"/>
  <headerFooter alignWithMargins="0">
    <oddHeader>&amp;C&amp;F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75" zoomScaleNormal="75" workbookViewId="0" topLeftCell="A1">
      <selection activeCell="B28" sqref="B28:O28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862</v>
      </c>
      <c r="B1" t="s">
        <v>1537</v>
      </c>
    </row>
    <row r="2" ht="12">
      <c r="A2" t="s">
        <v>882</v>
      </c>
    </row>
    <row r="3" ht="12">
      <c r="B3" t="s">
        <v>946</v>
      </c>
    </row>
    <row r="4" spans="2:9" ht="12">
      <c r="B4" s="14" t="s">
        <v>1087</v>
      </c>
      <c r="I4" s="14" t="s">
        <v>1088</v>
      </c>
    </row>
    <row r="5" spans="1:15" ht="12">
      <c r="A5" s="6" t="s">
        <v>1140</v>
      </c>
      <c r="B5">
        <v>1</v>
      </c>
      <c r="C5">
        <v>2</v>
      </c>
      <c r="D5">
        <v>3</v>
      </c>
      <c r="E5">
        <v>5</v>
      </c>
      <c r="F5" s="51">
        <v>6</v>
      </c>
      <c r="G5">
        <v>7</v>
      </c>
      <c r="H5" s="3">
        <v>8</v>
      </c>
      <c r="I5">
        <v>11</v>
      </c>
      <c r="J5">
        <v>12</v>
      </c>
      <c r="K5">
        <v>13</v>
      </c>
      <c r="L5">
        <v>15</v>
      </c>
      <c r="M5" s="51">
        <v>16</v>
      </c>
      <c r="N5">
        <v>17</v>
      </c>
      <c r="O5" s="3">
        <v>18</v>
      </c>
    </row>
    <row r="6" spans="1:23" s="5" customFormat="1" ht="24">
      <c r="A6" s="7" t="s">
        <v>793</v>
      </c>
      <c r="B6" s="31" t="s">
        <v>887</v>
      </c>
      <c r="C6" s="31" t="s">
        <v>1194</v>
      </c>
      <c r="D6" s="31" t="s">
        <v>931</v>
      </c>
      <c r="E6" s="31" t="s">
        <v>1224</v>
      </c>
      <c r="F6" s="85" t="s">
        <v>1036</v>
      </c>
      <c r="G6" s="31" t="s">
        <v>1141</v>
      </c>
      <c r="H6" s="7" t="s">
        <v>814</v>
      </c>
      <c r="I6" s="31" t="s">
        <v>887</v>
      </c>
      <c r="J6" s="31" t="s">
        <v>1194</v>
      </c>
      <c r="K6" s="31" t="s">
        <v>931</v>
      </c>
      <c r="L6" s="31" t="s">
        <v>1224</v>
      </c>
      <c r="M6" s="85" t="s">
        <v>583</v>
      </c>
      <c r="N6" s="31" t="s">
        <v>1141</v>
      </c>
      <c r="O6" s="7" t="s">
        <v>814</v>
      </c>
      <c r="P6"/>
      <c r="Q6"/>
      <c r="R6"/>
      <c r="S6"/>
      <c r="T6"/>
      <c r="U6"/>
      <c r="V6"/>
      <c r="W6"/>
    </row>
    <row r="7" spans="1:15" ht="12">
      <c r="A7" s="8" t="s">
        <v>1051</v>
      </c>
      <c r="H7" s="3"/>
      <c r="O7" s="3"/>
    </row>
    <row r="8" spans="1:15" ht="12">
      <c r="A8" s="8" t="s">
        <v>1052</v>
      </c>
      <c r="H8" s="3"/>
      <c r="O8" s="3"/>
    </row>
    <row r="9" spans="1:15" ht="12">
      <c r="A9" s="8" t="s">
        <v>899</v>
      </c>
      <c r="H9" s="3"/>
      <c r="O9" s="3"/>
    </row>
    <row r="10" spans="1:15" ht="12">
      <c r="A10" s="8" t="s">
        <v>900</v>
      </c>
      <c r="B10">
        <v>0</v>
      </c>
      <c r="C10">
        <v>8</v>
      </c>
      <c r="D10">
        <v>0</v>
      </c>
      <c r="E10">
        <v>0</v>
      </c>
      <c r="F10">
        <v>8</v>
      </c>
      <c r="G10">
        <v>4</v>
      </c>
      <c r="H10" s="3">
        <v>0</v>
      </c>
      <c r="O10" s="3"/>
    </row>
    <row r="11" spans="1:15" ht="12">
      <c r="A11" s="8" t="s">
        <v>801</v>
      </c>
      <c r="B11">
        <v>0</v>
      </c>
      <c r="C11">
        <v>27</v>
      </c>
      <c r="D11">
        <v>0</v>
      </c>
      <c r="E11">
        <v>0</v>
      </c>
      <c r="F11">
        <v>11</v>
      </c>
      <c r="G11">
        <v>4</v>
      </c>
      <c r="H11" s="3">
        <v>0</v>
      </c>
      <c r="O11" s="3"/>
    </row>
    <row r="12" spans="1:15" ht="12">
      <c r="A12" s="8" t="s">
        <v>802</v>
      </c>
      <c r="B12">
        <v>0</v>
      </c>
      <c r="C12">
        <v>22</v>
      </c>
      <c r="D12">
        <v>0</v>
      </c>
      <c r="E12">
        <v>4</v>
      </c>
      <c r="F12">
        <v>12</v>
      </c>
      <c r="G12">
        <v>5</v>
      </c>
      <c r="H12" s="3">
        <v>0</v>
      </c>
      <c r="O12" s="3"/>
    </row>
    <row r="13" spans="1:15" ht="12">
      <c r="A13" s="8" t="s">
        <v>803</v>
      </c>
      <c r="B13">
        <v>58</v>
      </c>
      <c r="C13">
        <v>23</v>
      </c>
      <c r="D13">
        <v>0</v>
      </c>
      <c r="E13">
        <v>4</v>
      </c>
      <c r="F13">
        <v>13</v>
      </c>
      <c r="G13">
        <v>5</v>
      </c>
      <c r="H13" s="3">
        <v>0</v>
      </c>
      <c r="O13" s="3"/>
    </row>
    <row r="14" spans="1:15" ht="12">
      <c r="A14" s="8" t="s">
        <v>804</v>
      </c>
      <c r="B14">
        <v>58</v>
      </c>
      <c r="C14">
        <v>30</v>
      </c>
      <c r="D14">
        <v>0</v>
      </c>
      <c r="E14">
        <v>4</v>
      </c>
      <c r="F14">
        <v>13</v>
      </c>
      <c r="G14">
        <v>5</v>
      </c>
      <c r="H14" s="3">
        <v>0</v>
      </c>
      <c r="O14" s="3"/>
    </row>
    <row r="15" spans="1:15" ht="12">
      <c r="A15" s="8" t="s">
        <v>805</v>
      </c>
      <c r="B15">
        <v>58</v>
      </c>
      <c r="C15">
        <v>34</v>
      </c>
      <c r="D15">
        <v>0</v>
      </c>
      <c r="E15">
        <v>4</v>
      </c>
      <c r="F15">
        <v>13</v>
      </c>
      <c r="G15">
        <v>5</v>
      </c>
      <c r="H15" s="3">
        <v>0</v>
      </c>
      <c r="O15" s="3"/>
    </row>
    <row r="16" spans="1:15" ht="12">
      <c r="A16" s="8" t="s">
        <v>806</v>
      </c>
      <c r="B16">
        <v>58</v>
      </c>
      <c r="C16">
        <v>70</v>
      </c>
      <c r="D16">
        <v>9</v>
      </c>
      <c r="E16">
        <v>4</v>
      </c>
      <c r="F16">
        <v>12</v>
      </c>
      <c r="G16">
        <v>5</v>
      </c>
      <c r="H16" s="3">
        <v>0</v>
      </c>
      <c r="O16" s="3"/>
    </row>
    <row r="17" spans="1:15" ht="12">
      <c r="A17" s="8" t="s">
        <v>807</v>
      </c>
      <c r="B17">
        <v>58</v>
      </c>
      <c r="C17">
        <v>75</v>
      </c>
      <c r="D17">
        <v>9</v>
      </c>
      <c r="E17">
        <v>4</v>
      </c>
      <c r="F17">
        <v>12</v>
      </c>
      <c r="G17">
        <v>5</v>
      </c>
      <c r="H17" s="3">
        <v>0</v>
      </c>
      <c r="O17" s="3"/>
    </row>
    <row r="18" spans="1:15" ht="12">
      <c r="A18" s="8" t="s">
        <v>808</v>
      </c>
      <c r="B18">
        <v>58</v>
      </c>
      <c r="C18">
        <v>86</v>
      </c>
      <c r="D18">
        <v>11</v>
      </c>
      <c r="E18">
        <v>4</v>
      </c>
      <c r="F18">
        <v>12</v>
      </c>
      <c r="G18">
        <v>5</v>
      </c>
      <c r="H18" s="3">
        <v>0</v>
      </c>
      <c r="O18" s="3"/>
    </row>
    <row r="19" spans="1:15" ht="12">
      <c r="A19" s="8" t="s">
        <v>1232</v>
      </c>
      <c r="B19">
        <v>41</v>
      </c>
      <c r="C19">
        <v>70</v>
      </c>
      <c r="D19">
        <v>17</v>
      </c>
      <c r="E19">
        <v>1</v>
      </c>
      <c r="F19">
        <v>12</v>
      </c>
      <c r="G19">
        <v>0</v>
      </c>
      <c r="H19" s="3">
        <v>0</v>
      </c>
      <c r="I19">
        <v>6</v>
      </c>
      <c r="J19">
        <v>7</v>
      </c>
      <c r="K19">
        <v>14</v>
      </c>
      <c r="L19">
        <v>4</v>
      </c>
      <c r="M19">
        <v>2</v>
      </c>
      <c r="N19">
        <v>0</v>
      </c>
      <c r="O19" s="3">
        <v>0</v>
      </c>
    </row>
    <row r="20" spans="1:15" ht="12">
      <c r="A20" s="8" t="s">
        <v>917</v>
      </c>
      <c r="B20">
        <v>40</v>
      </c>
      <c r="C20">
        <v>73</v>
      </c>
      <c r="D20">
        <v>18</v>
      </c>
      <c r="E20">
        <v>1</v>
      </c>
      <c r="F20">
        <v>12</v>
      </c>
      <c r="G20">
        <v>0</v>
      </c>
      <c r="H20" s="3">
        <v>0</v>
      </c>
      <c r="I20">
        <v>6</v>
      </c>
      <c r="J20">
        <v>7</v>
      </c>
      <c r="K20">
        <v>14</v>
      </c>
      <c r="L20">
        <v>4</v>
      </c>
      <c r="M20">
        <v>2</v>
      </c>
      <c r="N20">
        <v>0</v>
      </c>
      <c r="O20" s="3">
        <v>0</v>
      </c>
    </row>
    <row r="21" spans="1:15" ht="12">
      <c r="A21" s="8" t="s">
        <v>918</v>
      </c>
      <c r="B21">
        <v>41</v>
      </c>
      <c r="C21">
        <v>84</v>
      </c>
      <c r="D21">
        <v>30</v>
      </c>
      <c r="E21">
        <v>2</v>
      </c>
      <c r="F21">
        <v>14</v>
      </c>
      <c r="G21">
        <v>0</v>
      </c>
      <c r="H21" s="3">
        <v>0</v>
      </c>
      <c r="I21">
        <v>8</v>
      </c>
      <c r="J21">
        <v>12</v>
      </c>
      <c r="K21">
        <v>7</v>
      </c>
      <c r="L21">
        <v>4</v>
      </c>
      <c r="M21">
        <v>5</v>
      </c>
      <c r="N21">
        <v>0</v>
      </c>
      <c r="O21" s="3">
        <v>0</v>
      </c>
    </row>
    <row r="22" spans="1:15" ht="12">
      <c r="A22" s="8" t="s">
        <v>919</v>
      </c>
      <c r="B22">
        <v>49</v>
      </c>
      <c r="C22">
        <v>96</v>
      </c>
      <c r="D22">
        <v>31</v>
      </c>
      <c r="E22">
        <v>4</v>
      </c>
      <c r="F22">
        <v>0</v>
      </c>
      <c r="G22">
        <v>0</v>
      </c>
      <c r="H22" s="3">
        <v>0</v>
      </c>
      <c r="I22">
        <v>4</v>
      </c>
      <c r="J22">
        <v>14</v>
      </c>
      <c r="K22">
        <v>12</v>
      </c>
      <c r="L22">
        <v>4</v>
      </c>
      <c r="M22">
        <v>0</v>
      </c>
      <c r="N22">
        <v>0</v>
      </c>
      <c r="O22" s="3">
        <v>0</v>
      </c>
    </row>
    <row r="23" spans="1:15" ht="12">
      <c r="A23" s="8" t="s">
        <v>920</v>
      </c>
      <c r="B23">
        <v>49</v>
      </c>
      <c r="C23">
        <v>96</v>
      </c>
      <c r="D23">
        <v>31</v>
      </c>
      <c r="E23">
        <v>4</v>
      </c>
      <c r="F23">
        <v>0</v>
      </c>
      <c r="G23">
        <v>0</v>
      </c>
      <c r="H23" s="3">
        <v>0</v>
      </c>
      <c r="I23">
        <v>4</v>
      </c>
      <c r="J23">
        <v>14</v>
      </c>
      <c r="K23">
        <v>12</v>
      </c>
      <c r="L23">
        <v>4</v>
      </c>
      <c r="M23">
        <v>0</v>
      </c>
      <c r="N23">
        <v>0</v>
      </c>
      <c r="O23" s="3">
        <v>0</v>
      </c>
    </row>
    <row r="24" spans="1:15" ht="12">
      <c r="A24" s="8" t="s">
        <v>689</v>
      </c>
      <c r="B24">
        <v>49</v>
      </c>
      <c r="C24">
        <v>97</v>
      </c>
      <c r="D24">
        <v>32</v>
      </c>
      <c r="E24">
        <v>4</v>
      </c>
      <c r="F24">
        <v>0</v>
      </c>
      <c r="G24">
        <v>0</v>
      </c>
      <c r="H24" s="3">
        <v>0</v>
      </c>
      <c r="I24">
        <v>3</v>
      </c>
      <c r="J24">
        <v>13</v>
      </c>
      <c r="K24">
        <v>12</v>
      </c>
      <c r="L24">
        <v>4</v>
      </c>
      <c r="M24">
        <v>0</v>
      </c>
      <c r="N24">
        <v>0</v>
      </c>
      <c r="O24" s="3">
        <v>0</v>
      </c>
    </row>
    <row r="25" spans="1:15" ht="12">
      <c r="A25" s="8" t="s">
        <v>690</v>
      </c>
      <c r="B25">
        <v>49</v>
      </c>
      <c r="C25">
        <v>97</v>
      </c>
      <c r="D25">
        <v>32</v>
      </c>
      <c r="E25">
        <v>4</v>
      </c>
      <c r="F25">
        <v>0</v>
      </c>
      <c r="G25">
        <v>0</v>
      </c>
      <c r="H25" s="3">
        <v>0</v>
      </c>
      <c r="I25">
        <v>3</v>
      </c>
      <c r="J25">
        <v>13</v>
      </c>
      <c r="K25">
        <v>12</v>
      </c>
      <c r="L25">
        <v>4</v>
      </c>
      <c r="M25">
        <v>0</v>
      </c>
      <c r="N25">
        <v>0</v>
      </c>
      <c r="O25" s="3">
        <v>0</v>
      </c>
    </row>
    <row r="26" spans="1:15" ht="12">
      <c r="A26" s="8" t="s">
        <v>691</v>
      </c>
      <c r="B26">
        <v>49</v>
      </c>
      <c r="C26">
        <v>97</v>
      </c>
      <c r="D26">
        <v>32</v>
      </c>
      <c r="E26">
        <v>4</v>
      </c>
      <c r="F26">
        <v>0</v>
      </c>
      <c r="G26">
        <v>0</v>
      </c>
      <c r="H26" s="3">
        <v>0</v>
      </c>
      <c r="I26">
        <v>3</v>
      </c>
      <c r="J26">
        <v>13</v>
      </c>
      <c r="K26">
        <v>12</v>
      </c>
      <c r="L26">
        <v>4</v>
      </c>
      <c r="M26">
        <v>0</v>
      </c>
      <c r="N26">
        <v>0</v>
      </c>
      <c r="O26" s="3">
        <v>0</v>
      </c>
    </row>
    <row r="27" spans="1:15" ht="12">
      <c r="A27" s="8" t="s">
        <v>1679</v>
      </c>
      <c r="B27">
        <v>49</v>
      </c>
      <c r="C27">
        <v>97</v>
      </c>
      <c r="D27">
        <v>32</v>
      </c>
      <c r="E27">
        <v>4</v>
      </c>
      <c r="F27">
        <v>0</v>
      </c>
      <c r="G27">
        <v>0</v>
      </c>
      <c r="H27" s="3">
        <v>0</v>
      </c>
      <c r="I27">
        <v>3</v>
      </c>
      <c r="J27">
        <v>13</v>
      </c>
      <c r="K27">
        <v>12</v>
      </c>
      <c r="L27">
        <v>4</v>
      </c>
      <c r="M27">
        <v>0</v>
      </c>
      <c r="N27">
        <v>0</v>
      </c>
      <c r="O27" s="3">
        <v>0</v>
      </c>
    </row>
    <row r="28" spans="1:15" ht="12">
      <c r="A28" s="8" t="s">
        <v>1680</v>
      </c>
      <c r="B28">
        <v>49</v>
      </c>
      <c r="C28">
        <v>97</v>
      </c>
      <c r="D28">
        <v>32</v>
      </c>
      <c r="E28">
        <v>4</v>
      </c>
      <c r="F28">
        <v>0</v>
      </c>
      <c r="G28">
        <v>0</v>
      </c>
      <c r="H28" s="3">
        <v>0</v>
      </c>
      <c r="I28">
        <v>3</v>
      </c>
      <c r="J28">
        <v>13</v>
      </c>
      <c r="K28">
        <v>12</v>
      </c>
      <c r="L28">
        <v>4</v>
      </c>
      <c r="M28">
        <v>0</v>
      </c>
      <c r="N28">
        <v>0</v>
      </c>
      <c r="O28" s="3">
        <v>0</v>
      </c>
    </row>
  </sheetData>
  <printOptions gridLines="1"/>
  <pageMargins left="0.78" right="0.78" top="1" bottom="1" header="0.512" footer="0.512"/>
  <pageSetup fitToHeight="20" fitToWidth="1" orientation="landscape" paperSize="9" scale="73"/>
  <headerFooter alignWithMargins="0">
    <oddHeader>&amp;C&amp;F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B28" sqref="B28:E28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862</v>
      </c>
      <c r="B1" t="s">
        <v>1537</v>
      </c>
    </row>
    <row r="2" ht="12">
      <c r="A2" s="51" t="s">
        <v>588</v>
      </c>
    </row>
    <row r="3" ht="12">
      <c r="B3" t="s">
        <v>946</v>
      </c>
    </row>
    <row r="4" spans="2:5" ht="12">
      <c r="B4" s="73"/>
      <c r="E4" s="3"/>
    </row>
    <row r="5" spans="1:5" ht="12">
      <c r="A5" s="6" t="s">
        <v>1140</v>
      </c>
      <c r="B5" s="51">
        <v>1</v>
      </c>
      <c r="C5" s="51">
        <v>2</v>
      </c>
      <c r="D5" s="51">
        <v>3</v>
      </c>
      <c r="E5" s="88">
        <v>4</v>
      </c>
    </row>
    <row r="6" spans="1:15" s="5" customFormat="1" ht="24">
      <c r="A6" s="7" t="s">
        <v>1098</v>
      </c>
      <c r="B6" s="87" t="s">
        <v>1195</v>
      </c>
      <c r="C6" s="87" t="s">
        <v>703</v>
      </c>
      <c r="D6" s="87" t="s">
        <v>704</v>
      </c>
      <c r="E6" s="75" t="s">
        <v>584</v>
      </c>
      <c r="F6"/>
      <c r="G6"/>
      <c r="H6"/>
      <c r="I6"/>
      <c r="J6"/>
      <c r="K6"/>
      <c r="L6"/>
      <c r="M6"/>
      <c r="N6"/>
      <c r="O6"/>
    </row>
    <row r="7" spans="1:5" ht="12">
      <c r="A7" s="8" t="s">
        <v>1051</v>
      </c>
      <c r="E7" s="3"/>
    </row>
    <row r="8" spans="1:5" ht="12">
      <c r="A8" s="8" t="s">
        <v>1052</v>
      </c>
      <c r="E8" s="3"/>
    </row>
    <row r="9" spans="1:5" ht="12">
      <c r="A9" s="8" t="s">
        <v>1110</v>
      </c>
      <c r="E9" s="3"/>
    </row>
    <row r="10" spans="1:5" ht="12">
      <c r="A10" s="8" t="s">
        <v>1111</v>
      </c>
      <c r="E10" s="3"/>
    </row>
    <row r="11" spans="1:5" ht="12">
      <c r="A11" s="8" t="s">
        <v>1112</v>
      </c>
      <c r="E11" s="3"/>
    </row>
    <row r="12" spans="1:5" ht="12">
      <c r="A12" s="8" t="s">
        <v>867</v>
      </c>
      <c r="E12" s="3"/>
    </row>
    <row r="13" spans="1:5" ht="12">
      <c r="A13" s="8" t="s">
        <v>868</v>
      </c>
      <c r="E13" s="3"/>
    </row>
    <row r="14" spans="1:5" ht="12">
      <c r="A14" s="8" t="s">
        <v>869</v>
      </c>
      <c r="E14" s="3"/>
    </row>
    <row r="15" spans="1:5" ht="12">
      <c r="A15" s="8" t="s">
        <v>870</v>
      </c>
      <c r="E15" s="3"/>
    </row>
    <row r="16" spans="1:5" ht="12">
      <c r="A16" s="8" t="s">
        <v>871</v>
      </c>
      <c r="E16" s="3"/>
    </row>
    <row r="17" spans="1:5" ht="12">
      <c r="A17" s="8" t="s">
        <v>872</v>
      </c>
      <c r="E17" s="3"/>
    </row>
    <row r="18" spans="1:5" ht="12">
      <c r="A18" s="8" t="s">
        <v>1056</v>
      </c>
      <c r="E18" s="3"/>
    </row>
    <row r="19" spans="1:5" ht="12">
      <c r="A19" s="8" t="s">
        <v>1232</v>
      </c>
      <c r="E19" s="3"/>
    </row>
    <row r="20" spans="1:5" ht="12">
      <c r="A20" s="8" t="s">
        <v>1058</v>
      </c>
      <c r="E20" s="3"/>
    </row>
    <row r="21" spans="1:5" ht="12">
      <c r="A21" s="8" t="s">
        <v>1059</v>
      </c>
      <c r="E21" s="3"/>
    </row>
    <row r="22" spans="1:5" ht="12">
      <c r="A22" s="8" t="s">
        <v>1060</v>
      </c>
      <c r="B22">
        <v>5</v>
      </c>
      <c r="C22">
        <v>24</v>
      </c>
      <c r="D22">
        <v>15</v>
      </c>
      <c r="E22" s="3">
        <v>5</v>
      </c>
    </row>
    <row r="23" spans="1:5" ht="12">
      <c r="A23" s="8" t="s">
        <v>1061</v>
      </c>
      <c r="B23">
        <v>5</v>
      </c>
      <c r="C23">
        <v>24</v>
      </c>
      <c r="D23">
        <v>15</v>
      </c>
      <c r="E23" s="3">
        <v>5</v>
      </c>
    </row>
    <row r="24" spans="1:5" ht="12">
      <c r="A24" s="8" t="s">
        <v>1062</v>
      </c>
      <c r="B24">
        <v>5</v>
      </c>
      <c r="C24">
        <v>24</v>
      </c>
      <c r="D24">
        <v>15</v>
      </c>
      <c r="E24" s="3">
        <v>5</v>
      </c>
    </row>
    <row r="25" spans="1:5" ht="12">
      <c r="A25" s="8" t="s">
        <v>1137</v>
      </c>
      <c r="B25">
        <v>5</v>
      </c>
      <c r="C25">
        <v>24</v>
      </c>
      <c r="D25">
        <v>15</v>
      </c>
      <c r="E25" s="3">
        <v>5</v>
      </c>
    </row>
    <row r="26" spans="1:5" ht="12">
      <c r="A26" s="8" t="s">
        <v>1138</v>
      </c>
      <c r="B26">
        <v>5</v>
      </c>
      <c r="C26">
        <v>24</v>
      </c>
      <c r="D26">
        <v>15</v>
      </c>
      <c r="E26" s="3">
        <v>5</v>
      </c>
    </row>
    <row r="27" spans="1:5" ht="12">
      <c r="A27" s="8" t="s">
        <v>1679</v>
      </c>
      <c r="B27">
        <v>5</v>
      </c>
      <c r="C27">
        <v>24</v>
      </c>
      <c r="D27">
        <v>15</v>
      </c>
      <c r="E27" s="3">
        <v>5</v>
      </c>
    </row>
    <row r="28" spans="1:5" ht="12">
      <c r="A28" s="8" t="s">
        <v>1680</v>
      </c>
      <c r="B28">
        <v>5</v>
      </c>
      <c r="C28">
        <v>24</v>
      </c>
      <c r="D28">
        <v>15</v>
      </c>
      <c r="E28" s="3">
        <v>5</v>
      </c>
    </row>
  </sheetData>
  <printOptions gridLines="1"/>
  <pageMargins left="0.78" right="0.78" top="1" bottom="1" header="0.512" footer="0.512"/>
  <pageSetup fitToHeight="20" fitToWidth="1" orientation="landscape" paperSize="9" scale="73"/>
  <headerFooter alignWithMargins="0">
    <oddHeader>&amp;C&amp;F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75" zoomScaleNormal="75" workbookViewId="0" topLeftCell="A1">
      <selection activeCell="B29" sqref="B29:J29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881</v>
      </c>
      <c r="B1" t="s">
        <v>1537</v>
      </c>
    </row>
    <row r="2" ht="12">
      <c r="A2" t="s">
        <v>1146</v>
      </c>
    </row>
    <row r="4" ht="12">
      <c r="B4" t="s">
        <v>946</v>
      </c>
    </row>
    <row r="5" spans="2:10" ht="12">
      <c r="B5" s="21" t="s">
        <v>879</v>
      </c>
      <c r="C5" s="22"/>
      <c r="D5" s="21" t="s">
        <v>790</v>
      </c>
      <c r="E5" s="23"/>
      <c r="F5" s="23"/>
      <c r="G5" s="23"/>
      <c r="H5" s="23"/>
      <c r="I5" s="23"/>
      <c r="J5" s="22"/>
    </row>
    <row r="6" spans="1:10" ht="12">
      <c r="A6" s="6" t="s">
        <v>791</v>
      </c>
      <c r="B6">
        <v>1</v>
      </c>
      <c r="C6" s="3">
        <v>2</v>
      </c>
      <c r="D6" s="10">
        <v>3</v>
      </c>
      <c r="E6">
        <v>4</v>
      </c>
      <c r="F6">
        <v>5</v>
      </c>
      <c r="G6">
        <v>6</v>
      </c>
      <c r="H6">
        <v>7</v>
      </c>
      <c r="I6">
        <v>8</v>
      </c>
      <c r="J6" s="3">
        <v>9</v>
      </c>
    </row>
    <row r="7" spans="1:10" s="5" customFormat="1" ht="36">
      <c r="A7" s="7" t="s">
        <v>793</v>
      </c>
      <c r="B7" s="31" t="s">
        <v>792</v>
      </c>
      <c r="C7" s="7" t="s">
        <v>1149</v>
      </c>
      <c r="D7" s="31" t="s">
        <v>1103</v>
      </c>
      <c r="E7" s="31" t="s">
        <v>1104</v>
      </c>
      <c r="F7" s="31" t="s">
        <v>815</v>
      </c>
      <c r="G7" s="31" t="s">
        <v>1105</v>
      </c>
      <c r="H7" s="31" t="s">
        <v>1106</v>
      </c>
      <c r="I7" s="31" t="s">
        <v>1011</v>
      </c>
      <c r="J7" s="7" t="s">
        <v>1107</v>
      </c>
    </row>
    <row r="8" spans="1:10" ht="12">
      <c r="A8" s="8" t="s">
        <v>1108</v>
      </c>
      <c r="C8" s="3"/>
      <c r="D8" s="10"/>
      <c r="J8" s="3"/>
    </row>
    <row r="9" spans="1:10" ht="12">
      <c r="A9" s="8" t="s">
        <v>1109</v>
      </c>
      <c r="C9" s="3"/>
      <c r="D9" s="10"/>
      <c r="J9" s="3"/>
    </row>
    <row r="10" spans="1:10" ht="12">
      <c r="A10" s="8" t="s">
        <v>1110</v>
      </c>
      <c r="C10" s="3"/>
      <c r="D10" s="10"/>
      <c r="J10" s="3"/>
    </row>
    <row r="11" spans="1:10" ht="12">
      <c r="A11" s="8" t="s">
        <v>1111</v>
      </c>
      <c r="B11">
        <v>10</v>
      </c>
      <c r="C11" s="3">
        <v>3</v>
      </c>
      <c r="D11" s="10">
        <v>1</v>
      </c>
      <c r="E11">
        <v>9</v>
      </c>
      <c r="F11">
        <v>3</v>
      </c>
      <c r="G11">
        <v>0</v>
      </c>
      <c r="H11">
        <v>0</v>
      </c>
      <c r="I11">
        <v>0</v>
      </c>
      <c r="J11" s="3">
        <v>0</v>
      </c>
    </row>
    <row r="12" spans="1:10" ht="12">
      <c r="A12" s="8" t="s">
        <v>1112</v>
      </c>
      <c r="B12">
        <v>11</v>
      </c>
      <c r="C12" s="3">
        <v>6</v>
      </c>
      <c r="D12" s="10">
        <v>1</v>
      </c>
      <c r="E12">
        <v>13</v>
      </c>
      <c r="F12">
        <v>3</v>
      </c>
      <c r="G12">
        <v>2</v>
      </c>
      <c r="H12">
        <v>0</v>
      </c>
      <c r="I12">
        <v>0</v>
      </c>
      <c r="J12" s="3">
        <v>0</v>
      </c>
    </row>
    <row r="13" spans="1:10" ht="12">
      <c r="A13" s="8" t="s">
        <v>867</v>
      </c>
      <c r="B13">
        <v>14</v>
      </c>
      <c r="C13" s="3">
        <v>3</v>
      </c>
      <c r="D13" s="10">
        <v>0</v>
      </c>
      <c r="E13">
        <v>7</v>
      </c>
      <c r="F13">
        <v>0</v>
      </c>
      <c r="G13">
        <v>2</v>
      </c>
      <c r="H13">
        <v>0</v>
      </c>
      <c r="I13">
        <v>0</v>
      </c>
      <c r="J13" s="3">
        <v>3</v>
      </c>
    </row>
    <row r="14" spans="1:10" ht="12">
      <c r="A14" s="8" t="s">
        <v>868</v>
      </c>
      <c r="B14">
        <v>17</v>
      </c>
      <c r="C14" s="3">
        <v>7</v>
      </c>
      <c r="D14" s="10">
        <v>3</v>
      </c>
      <c r="E14">
        <v>5</v>
      </c>
      <c r="F14">
        <v>0</v>
      </c>
      <c r="G14">
        <v>2</v>
      </c>
      <c r="H14">
        <v>0</v>
      </c>
      <c r="I14">
        <v>0</v>
      </c>
      <c r="J14" s="3">
        <v>3</v>
      </c>
    </row>
    <row r="15" spans="1:10" ht="12">
      <c r="A15" s="8" t="s">
        <v>869</v>
      </c>
      <c r="B15">
        <v>18</v>
      </c>
      <c r="C15" s="3">
        <v>7</v>
      </c>
      <c r="D15" s="10">
        <v>4</v>
      </c>
      <c r="E15">
        <v>6</v>
      </c>
      <c r="F15">
        <v>0</v>
      </c>
      <c r="G15">
        <v>2</v>
      </c>
      <c r="H15">
        <v>0</v>
      </c>
      <c r="I15">
        <v>0</v>
      </c>
      <c r="J15" s="3">
        <v>3</v>
      </c>
    </row>
    <row r="16" spans="1:10" ht="12">
      <c r="A16" s="8" t="s">
        <v>870</v>
      </c>
      <c r="B16">
        <v>18</v>
      </c>
      <c r="C16" s="3">
        <v>12</v>
      </c>
      <c r="D16" s="10">
        <v>4</v>
      </c>
      <c r="E16">
        <v>7</v>
      </c>
      <c r="F16">
        <v>0</v>
      </c>
      <c r="G16">
        <v>2</v>
      </c>
      <c r="H16">
        <v>0</v>
      </c>
      <c r="I16">
        <v>0</v>
      </c>
      <c r="J16" s="3">
        <v>4</v>
      </c>
    </row>
    <row r="17" spans="1:10" ht="12">
      <c r="A17" s="8" t="s">
        <v>871</v>
      </c>
      <c r="B17">
        <v>20</v>
      </c>
      <c r="C17" s="3">
        <v>14</v>
      </c>
      <c r="D17" s="10">
        <v>4</v>
      </c>
      <c r="E17">
        <v>3</v>
      </c>
      <c r="F17">
        <v>0</v>
      </c>
      <c r="G17">
        <v>0</v>
      </c>
      <c r="H17">
        <v>0</v>
      </c>
      <c r="I17">
        <v>0</v>
      </c>
      <c r="J17" s="3">
        <v>5</v>
      </c>
    </row>
    <row r="18" spans="1:10" ht="12">
      <c r="A18" s="8" t="s">
        <v>872</v>
      </c>
      <c r="B18">
        <v>24</v>
      </c>
      <c r="C18" s="3">
        <v>15</v>
      </c>
      <c r="D18" s="10">
        <v>4</v>
      </c>
      <c r="E18">
        <v>4</v>
      </c>
      <c r="F18">
        <v>0</v>
      </c>
      <c r="G18">
        <v>1</v>
      </c>
      <c r="H18">
        <v>0</v>
      </c>
      <c r="I18">
        <v>0</v>
      </c>
      <c r="J18" s="3">
        <v>5</v>
      </c>
    </row>
    <row r="19" spans="1:10" ht="12">
      <c r="A19" s="8" t="s">
        <v>1056</v>
      </c>
      <c r="B19">
        <v>25</v>
      </c>
      <c r="C19" s="3">
        <v>20</v>
      </c>
      <c r="D19" s="10">
        <v>4</v>
      </c>
      <c r="E19">
        <v>4</v>
      </c>
      <c r="F19">
        <v>1</v>
      </c>
      <c r="G19">
        <v>1</v>
      </c>
      <c r="H19">
        <v>0</v>
      </c>
      <c r="I19">
        <v>0</v>
      </c>
      <c r="J19" s="3">
        <v>6</v>
      </c>
    </row>
    <row r="20" spans="1:10" ht="12">
      <c r="A20" s="8" t="s">
        <v>1057</v>
      </c>
      <c r="B20">
        <v>25</v>
      </c>
      <c r="C20" s="3">
        <v>20</v>
      </c>
      <c r="D20" s="10">
        <v>4</v>
      </c>
      <c r="E20">
        <v>4</v>
      </c>
      <c r="F20">
        <v>1</v>
      </c>
      <c r="G20">
        <v>1</v>
      </c>
      <c r="H20">
        <v>0</v>
      </c>
      <c r="I20">
        <v>0</v>
      </c>
      <c r="J20" s="3">
        <v>6</v>
      </c>
    </row>
    <row r="21" spans="1:10" ht="12">
      <c r="A21" s="8" t="s">
        <v>1058</v>
      </c>
      <c r="B21">
        <v>25</v>
      </c>
      <c r="C21" s="3">
        <v>20</v>
      </c>
      <c r="D21" s="10">
        <v>4</v>
      </c>
      <c r="E21">
        <v>4</v>
      </c>
      <c r="F21">
        <v>1</v>
      </c>
      <c r="G21">
        <v>1</v>
      </c>
      <c r="H21">
        <v>0</v>
      </c>
      <c r="I21">
        <v>0</v>
      </c>
      <c r="J21" s="3">
        <v>6</v>
      </c>
    </row>
    <row r="22" spans="1:10" ht="12">
      <c r="A22" s="8" t="s">
        <v>1059</v>
      </c>
      <c r="B22">
        <v>25</v>
      </c>
      <c r="C22" s="3">
        <v>20</v>
      </c>
      <c r="D22" s="10">
        <v>4</v>
      </c>
      <c r="E22">
        <v>4</v>
      </c>
      <c r="F22">
        <v>1</v>
      </c>
      <c r="G22">
        <v>1</v>
      </c>
      <c r="H22">
        <v>0</v>
      </c>
      <c r="I22">
        <v>0</v>
      </c>
      <c r="J22" s="3">
        <v>6</v>
      </c>
    </row>
    <row r="23" spans="1:10" ht="12">
      <c r="A23" s="8" t="s">
        <v>1060</v>
      </c>
      <c r="B23">
        <v>25</v>
      </c>
      <c r="C23" s="3">
        <v>20</v>
      </c>
      <c r="D23" s="10">
        <v>4</v>
      </c>
      <c r="E23">
        <v>4</v>
      </c>
      <c r="F23">
        <v>1</v>
      </c>
      <c r="G23">
        <v>1</v>
      </c>
      <c r="H23">
        <v>0</v>
      </c>
      <c r="I23">
        <v>0</v>
      </c>
      <c r="J23" s="3">
        <v>6</v>
      </c>
    </row>
    <row r="24" spans="1:10" ht="12">
      <c r="A24" s="8" t="s">
        <v>1061</v>
      </c>
      <c r="B24">
        <v>25</v>
      </c>
      <c r="C24" s="3">
        <v>20</v>
      </c>
      <c r="D24" s="10">
        <v>4</v>
      </c>
      <c r="E24">
        <v>4</v>
      </c>
      <c r="F24">
        <v>1</v>
      </c>
      <c r="G24">
        <v>1</v>
      </c>
      <c r="H24">
        <v>0</v>
      </c>
      <c r="I24">
        <v>0</v>
      </c>
      <c r="J24" s="3">
        <v>6</v>
      </c>
    </row>
    <row r="25" spans="1:10" ht="12">
      <c r="A25" s="8" t="s">
        <v>1062</v>
      </c>
      <c r="B25">
        <v>25</v>
      </c>
      <c r="C25" s="3">
        <v>20</v>
      </c>
      <c r="D25" s="10">
        <v>4</v>
      </c>
      <c r="E25">
        <v>4</v>
      </c>
      <c r="F25">
        <v>1</v>
      </c>
      <c r="G25">
        <v>1</v>
      </c>
      <c r="H25">
        <v>0</v>
      </c>
      <c r="I25">
        <v>0</v>
      </c>
      <c r="J25" s="3">
        <v>6</v>
      </c>
    </row>
    <row r="26" spans="1:10" ht="12">
      <c r="A26" s="8" t="s">
        <v>1063</v>
      </c>
      <c r="B26">
        <v>25</v>
      </c>
      <c r="C26" s="3">
        <v>20</v>
      </c>
      <c r="D26" s="10">
        <v>4</v>
      </c>
      <c r="E26">
        <v>4</v>
      </c>
      <c r="F26">
        <v>1</v>
      </c>
      <c r="G26">
        <v>1</v>
      </c>
      <c r="H26">
        <v>0</v>
      </c>
      <c r="I26">
        <v>0</v>
      </c>
      <c r="J26" s="3">
        <v>6</v>
      </c>
    </row>
    <row r="27" spans="1:10" ht="12">
      <c r="A27" s="8" t="s">
        <v>1233</v>
      </c>
      <c r="B27">
        <v>25</v>
      </c>
      <c r="C27" s="3">
        <v>20</v>
      </c>
      <c r="D27" s="10">
        <v>4</v>
      </c>
      <c r="E27">
        <v>4</v>
      </c>
      <c r="F27">
        <v>1</v>
      </c>
      <c r="G27">
        <v>1</v>
      </c>
      <c r="H27">
        <v>0</v>
      </c>
      <c r="I27">
        <v>0</v>
      </c>
      <c r="J27" s="3">
        <v>6</v>
      </c>
    </row>
    <row r="28" spans="1:10" ht="12">
      <c r="A28" s="8" t="s">
        <v>1679</v>
      </c>
      <c r="B28">
        <v>25</v>
      </c>
      <c r="C28" s="3">
        <v>20</v>
      </c>
      <c r="D28" s="10">
        <v>4</v>
      </c>
      <c r="E28">
        <v>4</v>
      </c>
      <c r="F28">
        <v>1</v>
      </c>
      <c r="G28">
        <v>1</v>
      </c>
      <c r="H28">
        <v>0</v>
      </c>
      <c r="I28">
        <v>0</v>
      </c>
      <c r="J28" s="3">
        <v>6</v>
      </c>
    </row>
    <row r="29" spans="1:10" ht="12">
      <c r="A29" s="8" t="s">
        <v>1680</v>
      </c>
      <c r="B29">
        <v>25</v>
      </c>
      <c r="C29" s="3">
        <v>20</v>
      </c>
      <c r="D29" s="10">
        <v>4</v>
      </c>
      <c r="E29">
        <v>4</v>
      </c>
      <c r="F29">
        <v>1</v>
      </c>
      <c r="G29">
        <v>1</v>
      </c>
      <c r="H29">
        <v>0</v>
      </c>
      <c r="I29">
        <v>0</v>
      </c>
      <c r="J29" s="3">
        <v>6</v>
      </c>
    </row>
  </sheetData>
  <printOptions gridLines="1"/>
  <pageMargins left="0.78" right="0.78" top="1" bottom="1" header="0.512" footer="0.512"/>
  <pageSetup fitToHeight="20" fitToWidth="1" orientation="portrait" paperSize="9" scale="72"/>
  <headerFooter alignWithMargins="0">
    <oddHeader>&amp;C&amp;F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workbookViewId="0" topLeftCell="A1">
      <selection activeCell="B29" sqref="B29:J29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862</v>
      </c>
      <c r="B1" t="s">
        <v>1537</v>
      </c>
    </row>
    <row r="2" ht="12">
      <c r="A2" t="s">
        <v>1147</v>
      </c>
    </row>
    <row r="4" ht="12">
      <c r="B4" t="s">
        <v>946</v>
      </c>
    </row>
    <row r="5" spans="2:10" ht="12">
      <c r="B5" s="21" t="s">
        <v>1066</v>
      </c>
      <c r="C5" s="23"/>
      <c r="D5" s="23"/>
      <c r="E5" s="23"/>
      <c r="F5" s="23"/>
      <c r="G5" s="23"/>
      <c r="H5" s="23"/>
      <c r="I5" s="23"/>
      <c r="J5" s="22"/>
    </row>
    <row r="6" spans="1:10" ht="12">
      <c r="A6" s="6" t="s">
        <v>897</v>
      </c>
      <c r="B6" s="10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 s="3">
        <v>9</v>
      </c>
    </row>
    <row r="7" spans="1:11" s="5" customFormat="1" ht="72">
      <c r="A7" s="7" t="s">
        <v>898</v>
      </c>
      <c r="B7" s="63" t="s">
        <v>633</v>
      </c>
      <c r="C7" s="64" t="s">
        <v>705</v>
      </c>
      <c r="D7" s="64" t="s">
        <v>1196</v>
      </c>
      <c r="E7" s="64" t="s">
        <v>1197</v>
      </c>
      <c r="F7" s="64" t="s">
        <v>543</v>
      </c>
      <c r="G7" s="64" t="s">
        <v>1012</v>
      </c>
      <c r="H7" s="55" t="s">
        <v>1239</v>
      </c>
      <c r="I7" s="55" t="s">
        <v>1081</v>
      </c>
      <c r="J7" s="65" t="s">
        <v>630</v>
      </c>
      <c r="K7" s="54"/>
    </row>
    <row r="8" spans="1:10" ht="12">
      <c r="A8" s="8" t="s">
        <v>1051</v>
      </c>
      <c r="B8" s="10"/>
      <c r="J8" s="3"/>
    </row>
    <row r="9" spans="1:10" ht="12">
      <c r="A9" s="8" t="s">
        <v>1052</v>
      </c>
      <c r="B9" s="10"/>
      <c r="J9" s="3"/>
    </row>
    <row r="10" spans="1:10" ht="12">
      <c r="A10" s="8" t="s">
        <v>899</v>
      </c>
      <c r="B10" s="10"/>
      <c r="J10" s="3"/>
    </row>
    <row r="11" spans="1:10" ht="12">
      <c r="A11" s="8" t="s">
        <v>900</v>
      </c>
      <c r="B11" s="10"/>
      <c r="J11" s="3"/>
    </row>
    <row r="12" spans="1:10" ht="12">
      <c r="A12" s="8" t="s">
        <v>801</v>
      </c>
      <c r="B12" s="10"/>
      <c r="J12" s="3"/>
    </row>
    <row r="13" spans="1:10" ht="12">
      <c r="A13" s="8" t="s">
        <v>802</v>
      </c>
      <c r="B13" s="10"/>
      <c r="J13" s="3"/>
    </row>
    <row r="14" spans="1:10" ht="12">
      <c r="A14" s="8" t="s">
        <v>803</v>
      </c>
      <c r="B14" s="10"/>
      <c r="J14" s="3"/>
    </row>
    <row r="15" spans="1:10" ht="12">
      <c r="A15" s="8" t="s">
        <v>804</v>
      </c>
      <c r="B15" s="10"/>
      <c r="J15" s="3"/>
    </row>
    <row r="16" spans="1:10" ht="12">
      <c r="A16" s="8" t="s">
        <v>805</v>
      </c>
      <c r="B16" s="10"/>
      <c r="J16" s="3"/>
    </row>
    <row r="17" spans="1:10" ht="12">
      <c r="A17" s="8" t="s">
        <v>806</v>
      </c>
      <c r="B17" s="10"/>
      <c r="J17" s="3"/>
    </row>
    <row r="18" spans="1:10" ht="12">
      <c r="A18" s="8" t="s">
        <v>807</v>
      </c>
      <c r="B18" s="10"/>
      <c r="J18" s="3"/>
    </row>
    <row r="19" spans="1:10" ht="12">
      <c r="A19" s="8" t="s">
        <v>808</v>
      </c>
      <c r="B19" s="10"/>
      <c r="J19" s="3"/>
    </row>
    <row r="20" spans="1:10" ht="12">
      <c r="A20" s="8" t="s">
        <v>1232</v>
      </c>
      <c r="B20" s="10">
        <v>0</v>
      </c>
      <c r="C20">
        <v>2</v>
      </c>
      <c r="D20">
        <v>4</v>
      </c>
      <c r="E20">
        <v>2</v>
      </c>
      <c r="F20">
        <v>0</v>
      </c>
      <c r="G20">
        <v>0</v>
      </c>
      <c r="H20">
        <v>0</v>
      </c>
      <c r="J20" s="3">
        <v>12</v>
      </c>
    </row>
    <row r="21" spans="1:10" ht="12">
      <c r="A21" s="8" t="s">
        <v>917</v>
      </c>
      <c r="B21" s="10">
        <v>0</v>
      </c>
      <c r="C21">
        <v>1</v>
      </c>
      <c r="D21">
        <v>4</v>
      </c>
      <c r="E21">
        <v>1</v>
      </c>
      <c r="F21">
        <v>0</v>
      </c>
      <c r="G21">
        <v>0</v>
      </c>
      <c r="H21">
        <v>0</v>
      </c>
      <c r="J21">
        <v>14</v>
      </c>
    </row>
    <row r="22" spans="1:10" ht="12">
      <c r="A22" s="8" t="s">
        <v>918</v>
      </c>
      <c r="B22" s="10">
        <v>0</v>
      </c>
      <c r="C22">
        <v>1</v>
      </c>
      <c r="D22">
        <v>5</v>
      </c>
      <c r="E22">
        <v>2</v>
      </c>
      <c r="F22">
        <v>0</v>
      </c>
      <c r="G22">
        <v>0</v>
      </c>
      <c r="H22">
        <v>0</v>
      </c>
      <c r="J22" s="3">
        <v>17</v>
      </c>
    </row>
    <row r="23" spans="1:10" ht="12">
      <c r="A23" s="8" t="s">
        <v>919</v>
      </c>
      <c r="B23" s="10">
        <v>2</v>
      </c>
      <c r="C23">
        <v>3</v>
      </c>
      <c r="D23">
        <v>3</v>
      </c>
      <c r="E23">
        <v>6</v>
      </c>
      <c r="F23">
        <v>3</v>
      </c>
      <c r="G23">
        <v>0</v>
      </c>
      <c r="H23">
        <v>0</v>
      </c>
      <c r="I23">
        <v>0</v>
      </c>
      <c r="J23" s="3">
        <v>24</v>
      </c>
    </row>
    <row r="24" spans="1:10" ht="12">
      <c r="A24" s="8" t="s">
        <v>920</v>
      </c>
      <c r="B24" s="10">
        <v>2</v>
      </c>
      <c r="C24">
        <v>5</v>
      </c>
      <c r="D24">
        <v>3</v>
      </c>
      <c r="E24">
        <v>6</v>
      </c>
      <c r="F24">
        <v>3</v>
      </c>
      <c r="G24">
        <v>0</v>
      </c>
      <c r="H24">
        <v>0</v>
      </c>
      <c r="I24">
        <v>0</v>
      </c>
      <c r="J24" s="3">
        <v>16</v>
      </c>
    </row>
    <row r="25" spans="1:10" ht="12">
      <c r="A25" s="8" t="s">
        <v>689</v>
      </c>
      <c r="B25" s="10">
        <v>2</v>
      </c>
      <c r="C25">
        <v>5</v>
      </c>
      <c r="D25">
        <v>3</v>
      </c>
      <c r="E25">
        <v>6</v>
      </c>
      <c r="F25">
        <v>2</v>
      </c>
      <c r="G25">
        <v>0</v>
      </c>
      <c r="H25">
        <v>0</v>
      </c>
      <c r="I25">
        <v>0</v>
      </c>
      <c r="J25" s="3">
        <v>16</v>
      </c>
    </row>
    <row r="26" spans="1:10" ht="12">
      <c r="A26" s="8" t="s">
        <v>690</v>
      </c>
      <c r="B26" s="10">
        <v>2</v>
      </c>
      <c r="C26">
        <v>5</v>
      </c>
      <c r="D26">
        <v>3</v>
      </c>
      <c r="E26">
        <v>6</v>
      </c>
      <c r="F26">
        <v>2</v>
      </c>
      <c r="G26">
        <v>0</v>
      </c>
      <c r="H26">
        <v>0</v>
      </c>
      <c r="I26">
        <v>0</v>
      </c>
      <c r="J26" s="3">
        <v>16</v>
      </c>
    </row>
    <row r="27" spans="1:10" ht="12">
      <c r="A27" s="8" t="s">
        <v>691</v>
      </c>
      <c r="B27" s="10">
        <v>2</v>
      </c>
      <c r="C27">
        <v>5</v>
      </c>
      <c r="D27">
        <v>3</v>
      </c>
      <c r="E27">
        <v>6</v>
      </c>
      <c r="F27">
        <v>2</v>
      </c>
      <c r="G27">
        <v>0</v>
      </c>
      <c r="H27">
        <v>0</v>
      </c>
      <c r="I27">
        <v>0</v>
      </c>
      <c r="J27" s="3">
        <v>16</v>
      </c>
    </row>
    <row r="28" spans="1:10" ht="12">
      <c r="A28" s="8" t="s">
        <v>1679</v>
      </c>
      <c r="B28" s="10">
        <v>2</v>
      </c>
      <c r="C28">
        <v>5</v>
      </c>
      <c r="D28">
        <v>3</v>
      </c>
      <c r="E28">
        <v>6</v>
      </c>
      <c r="F28">
        <v>2</v>
      </c>
      <c r="G28">
        <v>0</v>
      </c>
      <c r="H28">
        <v>0</v>
      </c>
      <c r="I28">
        <v>0</v>
      </c>
      <c r="J28" s="3">
        <v>16</v>
      </c>
    </row>
    <row r="29" spans="1:10" ht="12">
      <c r="A29" s="8" t="s">
        <v>1680</v>
      </c>
      <c r="B29" s="10">
        <v>2</v>
      </c>
      <c r="C29">
        <v>5</v>
      </c>
      <c r="D29">
        <v>3</v>
      </c>
      <c r="E29">
        <v>6</v>
      </c>
      <c r="F29">
        <v>2</v>
      </c>
      <c r="G29">
        <v>0</v>
      </c>
      <c r="H29">
        <v>0</v>
      </c>
      <c r="I29">
        <v>0</v>
      </c>
      <c r="J29" s="3">
        <v>16</v>
      </c>
    </row>
  </sheetData>
  <printOptions gridLines="1"/>
  <pageMargins left="0.78" right="0.78" top="1" bottom="1" header="0.512" footer="0.512"/>
  <pageSetup fitToHeight="20" fitToWidth="1" orientation="portrait" paperSize="9" scale="90"/>
  <headerFooter alignWithMargins="0">
    <oddHeader>&amp;C&amp;F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75" zoomScaleNormal="75" workbookViewId="0" topLeftCell="A1">
      <selection activeCell="B29" sqref="B29:M29"/>
    </sheetView>
  </sheetViews>
  <sheetFormatPr defaultColWidth="11.421875" defaultRowHeight="12.75"/>
  <sheetData>
    <row r="1" spans="1:2" ht="12">
      <c r="A1" t="s">
        <v>795</v>
      </c>
      <c r="B1" t="s">
        <v>1537</v>
      </c>
    </row>
    <row r="2" ht="12">
      <c r="A2" t="s">
        <v>1096</v>
      </c>
    </row>
    <row r="4" ht="12">
      <c r="B4" t="s">
        <v>946</v>
      </c>
    </row>
    <row r="5" spans="1:13" ht="12">
      <c r="A5" s="6"/>
      <c r="B5" s="15" t="s">
        <v>1097</v>
      </c>
      <c r="C5" s="16"/>
      <c r="D5" s="16"/>
      <c r="E5" s="17"/>
      <c r="F5" s="16" t="s">
        <v>1066</v>
      </c>
      <c r="G5" s="16"/>
      <c r="H5" s="16"/>
      <c r="I5" s="16"/>
      <c r="J5" s="16"/>
      <c r="K5" s="16"/>
      <c r="L5" s="16"/>
      <c r="M5" s="17"/>
    </row>
    <row r="6" spans="1:13" ht="12">
      <c r="A6" s="6" t="s">
        <v>829</v>
      </c>
      <c r="B6" s="14">
        <v>1</v>
      </c>
      <c r="C6" s="10">
        <v>2</v>
      </c>
      <c r="D6" s="10">
        <v>3</v>
      </c>
      <c r="E6" s="3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3">
        <v>12</v>
      </c>
    </row>
    <row r="7" spans="1:13" ht="84">
      <c r="A7" s="7" t="s">
        <v>898</v>
      </c>
      <c r="B7" s="32" t="s">
        <v>837</v>
      </c>
      <c r="C7" s="31" t="s">
        <v>838</v>
      </c>
      <c r="D7" s="31" t="s">
        <v>732</v>
      </c>
      <c r="E7" s="7" t="s">
        <v>839</v>
      </c>
      <c r="F7" s="31" t="s">
        <v>837</v>
      </c>
      <c r="G7" s="31" t="s">
        <v>838</v>
      </c>
      <c r="H7" s="31" t="s">
        <v>733</v>
      </c>
      <c r="I7" s="31" t="s">
        <v>730</v>
      </c>
      <c r="J7" s="31" t="s">
        <v>731</v>
      </c>
      <c r="K7" s="31" t="s">
        <v>840</v>
      </c>
      <c r="L7" s="55" t="s">
        <v>558</v>
      </c>
      <c r="M7" s="89" t="s">
        <v>839</v>
      </c>
    </row>
    <row r="8" spans="1:13" ht="12">
      <c r="A8" s="8" t="s">
        <v>1051</v>
      </c>
      <c r="B8" s="14"/>
      <c r="C8" s="10"/>
      <c r="D8" s="10"/>
      <c r="E8" s="3"/>
      <c r="F8" s="10"/>
      <c r="G8" s="10"/>
      <c r="H8" s="10"/>
      <c r="I8" s="10"/>
      <c r="J8" s="10"/>
      <c r="K8" s="10"/>
      <c r="L8" s="10"/>
      <c r="M8" s="3"/>
    </row>
    <row r="9" spans="1:13" ht="12">
      <c r="A9" s="8" t="s">
        <v>1052</v>
      </c>
      <c r="B9" s="14"/>
      <c r="C9" s="10"/>
      <c r="D9" s="10"/>
      <c r="E9" s="3"/>
      <c r="F9" s="10"/>
      <c r="G9" s="10"/>
      <c r="H9" s="10"/>
      <c r="I9" s="10"/>
      <c r="J9" s="10"/>
      <c r="K9" s="10"/>
      <c r="L9" s="10"/>
      <c r="M9" s="3"/>
    </row>
    <row r="10" spans="1:13" ht="12">
      <c r="A10" s="8" t="s">
        <v>899</v>
      </c>
      <c r="B10" s="14"/>
      <c r="C10" s="10"/>
      <c r="D10" s="10"/>
      <c r="E10" s="3"/>
      <c r="F10" s="10"/>
      <c r="G10" s="10"/>
      <c r="H10" s="10"/>
      <c r="I10" s="10"/>
      <c r="J10" s="10"/>
      <c r="K10" s="10"/>
      <c r="L10" s="10"/>
      <c r="M10" s="3"/>
    </row>
    <row r="11" spans="1:13" ht="12">
      <c r="A11" s="8" t="s">
        <v>900</v>
      </c>
      <c r="B11" s="14">
        <v>1</v>
      </c>
      <c r="C11" s="10"/>
      <c r="D11" s="10">
        <v>1</v>
      </c>
      <c r="E11" s="3"/>
      <c r="F11" s="10"/>
      <c r="G11" s="10"/>
      <c r="H11" s="10"/>
      <c r="I11" s="10"/>
      <c r="J11" s="10"/>
      <c r="K11" s="10"/>
      <c r="L11" s="3"/>
      <c r="M11" s="3"/>
    </row>
    <row r="12" spans="1:13" ht="12">
      <c r="A12" s="8" t="s">
        <v>801</v>
      </c>
      <c r="B12" s="14">
        <f>1+1</f>
        <v>2</v>
      </c>
      <c r="C12" s="10"/>
      <c r="D12" s="10">
        <f>1</f>
        <v>1</v>
      </c>
      <c r="E12" s="3">
        <f>1+1+1+1</f>
        <v>4</v>
      </c>
      <c r="F12" s="10"/>
      <c r="G12" s="10"/>
      <c r="H12" s="10"/>
      <c r="I12" s="10"/>
      <c r="J12" s="10"/>
      <c r="K12" s="10"/>
      <c r="L12" s="3"/>
      <c r="M12" s="3"/>
    </row>
    <row r="13" spans="1:13" ht="12">
      <c r="A13" s="8" t="s">
        <v>802</v>
      </c>
      <c r="B13" s="14">
        <v>1</v>
      </c>
      <c r="C13" s="10">
        <v>0</v>
      </c>
      <c r="D13" s="10">
        <v>8</v>
      </c>
      <c r="E13" s="3">
        <v>0</v>
      </c>
      <c r="F13" s="10">
        <v>1</v>
      </c>
      <c r="G13" s="10">
        <v>1</v>
      </c>
      <c r="H13" s="10">
        <v>1</v>
      </c>
      <c r="I13" s="10">
        <v>0</v>
      </c>
      <c r="J13" s="10">
        <v>0</v>
      </c>
      <c r="K13" s="10">
        <v>0</v>
      </c>
      <c r="M13" s="3">
        <v>0</v>
      </c>
    </row>
    <row r="14" spans="1:13" ht="12">
      <c r="A14" s="8" t="s">
        <v>803</v>
      </c>
      <c r="B14" s="14">
        <v>2</v>
      </c>
      <c r="C14" s="10">
        <v>0</v>
      </c>
      <c r="D14" s="10">
        <v>8</v>
      </c>
      <c r="E14" s="3">
        <v>1</v>
      </c>
      <c r="F14" s="10">
        <v>1</v>
      </c>
      <c r="G14" s="10">
        <v>1</v>
      </c>
      <c r="H14" s="10">
        <v>1</v>
      </c>
      <c r="I14" s="10">
        <v>0</v>
      </c>
      <c r="J14" s="10">
        <v>0</v>
      </c>
      <c r="K14" s="10">
        <v>0</v>
      </c>
      <c r="M14" s="3">
        <v>0</v>
      </c>
    </row>
    <row r="15" spans="1:13" ht="12">
      <c r="A15" s="8" t="s">
        <v>804</v>
      </c>
      <c r="B15" s="14">
        <v>2</v>
      </c>
      <c r="C15" s="10">
        <v>0</v>
      </c>
      <c r="D15" s="10">
        <v>8</v>
      </c>
      <c r="E15" s="3">
        <v>1</v>
      </c>
      <c r="F15" s="10">
        <v>1</v>
      </c>
      <c r="G15" s="10">
        <v>1</v>
      </c>
      <c r="H15" s="10">
        <v>1</v>
      </c>
      <c r="I15" s="10">
        <v>1</v>
      </c>
      <c r="J15" s="10">
        <v>0</v>
      </c>
      <c r="K15" s="10">
        <v>0</v>
      </c>
      <c r="M15" s="3">
        <v>0</v>
      </c>
    </row>
    <row r="16" spans="1:13" ht="12">
      <c r="A16" s="8" t="s">
        <v>805</v>
      </c>
      <c r="B16" s="14">
        <v>2</v>
      </c>
      <c r="C16" s="10">
        <v>0</v>
      </c>
      <c r="D16" s="10">
        <v>7</v>
      </c>
      <c r="E16" s="3">
        <v>1</v>
      </c>
      <c r="F16" s="10">
        <v>1</v>
      </c>
      <c r="G16" s="10">
        <v>1</v>
      </c>
      <c r="H16" s="10">
        <v>2</v>
      </c>
      <c r="I16" s="10">
        <v>1</v>
      </c>
      <c r="J16" s="10">
        <v>0</v>
      </c>
      <c r="K16" s="10">
        <v>0</v>
      </c>
      <c r="M16" s="3">
        <v>0</v>
      </c>
    </row>
    <row r="17" spans="1:13" ht="12">
      <c r="A17" s="8" t="s">
        <v>806</v>
      </c>
      <c r="B17" s="14">
        <v>2</v>
      </c>
      <c r="C17" s="10">
        <v>0</v>
      </c>
      <c r="D17" s="10">
        <v>7</v>
      </c>
      <c r="E17" s="3">
        <v>1</v>
      </c>
      <c r="F17" s="10">
        <v>1</v>
      </c>
      <c r="G17" s="10">
        <v>1</v>
      </c>
      <c r="H17" s="10">
        <v>2</v>
      </c>
      <c r="I17" s="10">
        <v>2</v>
      </c>
      <c r="J17" s="10">
        <v>0</v>
      </c>
      <c r="K17" s="10">
        <v>0</v>
      </c>
      <c r="M17" s="3">
        <v>0</v>
      </c>
    </row>
    <row r="18" spans="1:13" ht="12">
      <c r="A18" s="8" t="s">
        <v>807</v>
      </c>
      <c r="B18" s="14">
        <v>2</v>
      </c>
      <c r="C18" s="10">
        <v>0</v>
      </c>
      <c r="D18" s="10">
        <v>7</v>
      </c>
      <c r="E18" s="3">
        <v>3</v>
      </c>
      <c r="F18" s="10">
        <v>1</v>
      </c>
      <c r="G18" s="10">
        <v>1</v>
      </c>
      <c r="H18" s="10">
        <v>2</v>
      </c>
      <c r="I18" s="10">
        <v>2</v>
      </c>
      <c r="J18" s="10">
        <v>0</v>
      </c>
      <c r="K18" s="10">
        <v>0</v>
      </c>
      <c r="M18" s="3">
        <v>0</v>
      </c>
    </row>
    <row r="19" spans="1:13" ht="12">
      <c r="A19" s="8" t="s">
        <v>808</v>
      </c>
      <c r="B19" s="14">
        <v>2</v>
      </c>
      <c r="C19" s="10">
        <v>0</v>
      </c>
      <c r="D19" s="10">
        <v>7</v>
      </c>
      <c r="E19" s="3">
        <v>4</v>
      </c>
      <c r="F19" s="10">
        <v>1</v>
      </c>
      <c r="G19" s="10">
        <v>1</v>
      </c>
      <c r="H19" s="10">
        <v>2</v>
      </c>
      <c r="I19" s="10">
        <v>2</v>
      </c>
      <c r="J19" s="10">
        <v>0</v>
      </c>
      <c r="K19" s="10">
        <v>0</v>
      </c>
      <c r="M19" s="3">
        <v>0</v>
      </c>
    </row>
    <row r="20" spans="1:13" ht="12">
      <c r="A20" s="8" t="s">
        <v>1232</v>
      </c>
      <c r="B20" s="14">
        <v>2</v>
      </c>
      <c r="C20" s="10">
        <v>0</v>
      </c>
      <c r="D20" s="10">
        <v>4</v>
      </c>
      <c r="E20" s="3">
        <v>14</v>
      </c>
      <c r="F20" s="10">
        <v>1</v>
      </c>
      <c r="G20" s="10">
        <v>1</v>
      </c>
      <c r="H20" s="10">
        <v>3</v>
      </c>
      <c r="I20" s="10">
        <v>6</v>
      </c>
      <c r="J20" s="10">
        <v>0</v>
      </c>
      <c r="K20" s="10">
        <v>0</v>
      </c>
      <c r="M20" s="3">
        <v>3</v>
      </c>
    </row>
    <row r="21" spans="1:13" ht="12">
      <c r="A21" s="8" t="s">
        <v>917</v>
      </c>
      <c r="B21" s="14">
        <v>3</v>
      </c>
      <c r="C21" s="10">
        <v>0</v>
      </c>
      <c r="D21" s="10">
        <v>4</v>
      </c>
      <c r="E21" s="3">
        <v>14</v>
      </c>
      <c r="F21" s="10">
        <v>1</v>
      </c>
      <c r="G21" s="10">
        <v>1</v>
      </c>
      <c r="H21" s="10">
        <v>4</v>
      </c>
      <c r="I21" s="10">
        <v>6</v>
      </c>
      <c r="J21" s="10">
        <v>0</v>
      </c>
      <c r="K21" s="10">
        <v>0</v>
      </c>
      <c r="M21" s="3">
        <v>3</v>
      </c>
    </row>
    <row r="22" spans="1:13" ht="12">
      <c r="A22" s="8" t="s">
        <v>918</v>
      </c>
      <c r="B22" s="14">
        <v>3</v>
      </c>
      <c r="C22" s="10">
        <v>0</v>
      </c>
      <c r="D22" s="10">
        <v>4</v>
      </c>
      <c r="E22" s="3">
        <v>14</v>
      </c>
      <c r="F22" s="10">
        <v>1</v>
      </c>
      <c r="G22" s="10">
        <v>1</v>
      </c>
      <c r="H22" s="10">
        <v>4</v>
      </c>
      <c r="I22" s="10">
        <v>10</v>
      </c>
      <c r="J22" s="10">
        <v>0</v>
      </c>
      <c r="K22" s="10">
        <v>0</v>
      </c>
      <c r="M22" s="3">
        <v>3</v>
      </c>
    </row>
    <row r="23" spans="1:13" ht="12">
      <c r="A23" s="8" t="s">
        <v>919</v>
      </c>
      <c r="B23" s="14">
        <v>5</v>
      </c>
      <c r="C23" s="10">
        <v>0</v>
      </c>
      <c r="D23" s="10">
        <v>3</v>
      </c>
      <c r="E23" s="3">
        <v>9</v>
      </c>
      <c r="F23" s="10">
        <v>1</v>
      </c>
      <c r="G23" s="10">
        <v>1</v>
      </c>
      <c r="H23" s="10">
        <v>4</v>
      </c>
      <c r="I23" s="10">
        <v>9</v>
      </c>
      <c r="J23" s="10">
        <v>0</v>
      </c>
      <c r="K23" s="10">
        <v>2</v>
      </c>
      <c r="L23" s="10">
        <v>0</v>
      </c>
      <c r="M23" s="3">
        <v>2</v>
      </c>
    </row>
    <row r="24" spans="1:13" ht="12">
      <c r="A24" s="8" t="s">
        <v>920</v>
      </c>
      <c r="B24" s="14">
        <v>5</v>
      </c>
      <c r="C24" s="10">
        <v>0</v>
      </c>
      <c r="D24" s="10">
        <v>3</v>
      </c>
      <c r="E24" s="3">
        <v>9</v>
      </c>
      <c r="F24" s="10">
        <v>1</v>
      </c>
      <c r="G24" s="10">
        <v>1</v>
      </c>
      <c r="H24" s="10">
        <v>4</v>
      </c>
      <c r="I24" s="10">
        <v>9</v>
      </c>
      <c r="J24" s="10">
        <v>0</v>
      </c>
      <c r="K24" s="10">
        <v>2</v>
      </c>
      <c r="L24" s="10">
        <v>0</v>
      </c>
      <c r="M24" s="3">
        <v>2</v>
      </c>
    </row>
    <row r="25" spans="1:13" ht="12">
      <c r="A25" s="8" t="s">
        <v>689</v>
      </c>
      <c r="B25" s="14">
        <v>5</v>
      </c>
      <c r="C25" s="10">
        <v>0</v>
      </c>
      <c r="D25" s="10">
        <v>3</v>
      </c>
      <c r="E25" s="3">
        <v>9</v>
      </c>
      <c r="F25" s="10">
        <v>1</v>
      </c>
      <c r="G25" s="10">
        <v>1</v>
      </c>
      <c r="H25" s="10">
        <v>4</v>
      </c>
      <c r="I25" s="10">
        <v>9</v>
      </c>
      <c r="J25" s="10">
        <v>1</v>
      </c>
      <c r="K25" s="10">
        <v>2</v>
      </c>
      <c r="L25" s="10">
        <v>0</v>
      </c>
      <c r="M25" s="3">
        <v>2</v>
      </c>
    </row>
    <row r="26" spans="1:13" ht="12">
      <c r="A26" s="8" t="s">
        <v>690</v>
      </c>
      <c r="B26" s="14">
        <v>5</v>
      </c>
      <c r="C26" s="10">
        <v>0</v>
      </c>
      <c r="D26" s="10">
        <v>3</v>
      </c>
      <c r="E26" s="3">
        <v>9</v>
      </c>
      <c r="F26" s="10">
        <v>1</v>
      </c>
      <c r="G26" s="10">
        <v>1</v>
      </c>
      <c r="H26" s="10">
        <v>4</v>
      </c>
      <c r="I26" s="10">
        <v>9</v>
      </c>
      <c r="J26" s="10">
        <v>1</v>
      </c>
      <c r="K26" s="10">
        <v>2</v>
      </c>
      <c r="L26" s="10">
        <v>0</v>
      </c>
      <c r="M26" s="3">
        <v>2</v>
      </c>
    </row>
    <row r="27" spans="1:13" ht="12">
      <c r="A27" s="8" t="s">
        <v>691</v>
      </c>
      <c r="B27" s="14">
        <v>5</v>
      </c>
      <c r="C27" s="10">
        <v>0</v>
      </c>
      <c r="D27" s="10">
        <v>3</v>
      </c>
      <c r="E27" s="3">
        <v>9</v>
      </c>
      <c r="F27" s="10">
        <v>1</v>
      </c>
      <c r="G27" s="10">
        <v>1</v>
      </c>
      <c r="H27" s="10">
        <v>4</v>
      </c>
      <c r="I27" s="10">
        <v>9</v>
      </c>
      <c r="J27" s="10">
        <v>1</v>
      </c>
      <c r="K27" s="10">
        <v>2</v>
      </c>
      <c r="L27" s="10">
        <v>0</v>
      </c>
      <c r="M27" s="3">
        <v>2</v>
      </c>
    </row>
    <row r="28" spans="1:13" ht="12">
      <c r="A28" s="8" t="s">
        <v>1679</v>
      </c>
      <c r="B28" s="14">
        <v>5</v>
      </c>
      <c r="C28" s="10">
        <v>0</v>
      </c>
      <c r="D28" s="10">
        <v>3</v>
      </c>
      <c r="E28" s="3">
        <v>9</v>
      </c>
      <c r="F28" s="10">
        <v>1</v>
      </c>
      <c r="G28" s="10">
        <v>1</v>
      </c>
      <c r="H28" s="10">
        <v>4</v>
      </c>
      <c r="I28" s="10">
        <v>9</v>
      </c>
      <c r="J28" s="10">
        <v>1</v>
      </c>
      <c r="K28" s="10">
        <v>2</v>
      </c>
      <c r="L28" s="10">
        <v>0</v>
      </c>
      <c r="M28" s="3">
        <v>2</v>
      </c>
    </row>
    <row r="29" spans="1:13" ht="12">
      <c r="A29" s="8" t="s">
        <v>1680</v>
      </c>
      <c r="B29" s="14">
        <v>5</v>
      </c>
      <c r="C29" s="10">
        <v>0</v>
      </c>
      <c r="D29" s="10">
        <v>3</v>
      </c>
      <c r="E29" s="3">
        <v>9</v>
      </c>
      <c r="F29" s="10">
        <v>1</v>
      </c>
      <c r="G29" s="10">
        <v>1</v>
      </c>
      <c r="H29" s="10">
        <v>4</v>
      </c>
      <c r="I29" s="10">
        <v>9</v>
      </c>
      <c r="J29" s="10">
        <v>1</v>
      </c>
      <c r="K29" s="10">
        <v>2</v>
      </c>
      <c r="L29" s="10">
        <v>0</v>
      </c>
      <c r="M29" s="3">
        <v>2</v>
      </c>
    </row>
  </sheetData>
  <printOptions/>
  <pageMargins left="0.75" right="0.75" top="1" bottom="1" header="0.512" footer="0.512"/>
  <pageSetup fitToHeight="31" fitToWidth="1" orientation="portrait" paperSize="9" scale="61"/>
  <headerFooter alignWithMargins="0">
    <oddHeader>&amp;C&amp;F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75" zoomScaleNormal="75" workbookViewId="0" topLeftCell="A1">
      <selection activeCell="B28" sqref="B28:I28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862</v>
      </c>
      <c r="B1" t="s">
        <v>1537</v>
      </c>
    </row>
    <row r="2" ht="12">
      <c r="A2" t="s">
        <v>886</v>
      </c>
    </row>
    <row r="4" ht="12">
      <c r="B4" t="s">
        <v>1100</v>
      </c>
    </row>
    <row r="5" spans="1:9" ht="12">
      <c r="A5" s="6" t="s">
        <v>897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 s="3">
        <v>8</v>
      </c>
    </row>
    <row r="6" spans="1:9" s="5" customFormat="1" ht="24">
      <c r="A6" s="7" t="s">
        <v>898</v>
      </c>
      <c r="B6" s="30" t="s">
        <v>1077</v>
      </c>
      <c r="C6" s="28" t="s">
        <v>859</v>
      </c>
      <c r="D6" s="28" t="s">
        <v>903</v>
      </c>
      <c r="E6" s="28" t="s">
        <v>902</v>
      </c>
      <c r="F6" s="28" t="s">
        <v>1221</v>
      </c>
      <c r="G6" s="28" t="s">
        <v>1101</v>
      </c>
      <c r="H6" s="31" t="s">
        <v>1102</v>
      </c>
      <c r="I6" s="7" t="s">
        <v>904</v>
      </c>
    </row>
    <row r="7" spans="1:9" ht="12">
      <c r="A7" s="8" t="s">
        <v>1051</v>
      </c>
      <c r="I7" s="3"/>
    </row>
    <row r="8" spans="1:9" ht="12">
      <c r="A8" s="8" t="s">
        <v>1052</v>
      </c>
      <c r="I8" s="3"/>
    </row>
    <row r="9" spans="1:9" ht="12">
      <c r="A9" s="8" t="s">
        <v>899</v>
      </c>
      <c r="I9" s="3"/>
    </row>
    <row r="10" spans="1:9" ht="12">
      <c r="A10" s="8" t="s">
        <v>900</v>
      </c>
      <c r="B10">
        <v>0</v>
      </c>
      <c r="C10">
        <v>0</v>
      </c>
      <c r="D10">
        <v>1</v>
      </c>
      <c r="E10">
        <v>2</v>
      </c>
      <c r="F10">
        <v>0</v>
      </c>
      <c r="G10">
        <v>0</v>
      </c>
      <c r="H10">
        <v>0</v>
      </c>
      <c r="I10" s="3">
        <v>0</v>
      </c>
    </row>
    <row r="11" spans="1:9" ht="12">
      <c r="A11" s="8" t="s">
        <v>801</v>
      </c>
      <c r="B11">
        <v>0</v>
      </c>
      <c r="C11">
        <v>0</v>
      </c>
      <c r="D11">
        <f>1+1</f>
        <v>2</v>
      </c>
      <c r="E11">
        <f>1+1+3</f>
        <v>5</v>
      </c>
      <c r="F11">
        <v>0</v>
      </c>
      <c r="G11">
        <v>0</v>
      </c>
      <c r="H11">
        <v>0</v>
      </c>
      <c r="I11" s="3">
        <v>0</v>
      </c>
    </row>
    <row r="12" spans="1:9" ht="12">
      <c r="A12" s="8" t="s">
        <v>802</v>
      </c>
      <c r="B12">
        <v>0</v>
      </c>
      <c r="C12">
        <v>0</v>
      </c>
      <c r="D12">
        <v>2</v>
      </c>
      <c r="E12">
        <v>3</v>
      </c>
      <c r="F12">
        <v>0</v>
      </c>
      <c r="G12">
        <v>0</v>
      </c>
      <c r="H12">
        <v>0</v>
      </c>
      <c r="I12" s="3">
        <v>0</v>
      </c>
    </row>
    <row r="13" spans="1:9" ht="12">
      <c r="A13" s="8" t="s">
        <v>803</v>
      </c>
      <c r="B13">
        <v>0</v>
      </c>
      <c r="C13">
        <v>0</v>
      </c>
      <c r="D13">
        <v>2</v>
      </c>
      <c r="E13">
        <v>2</v>
      </c>
      <c r="F13">
        <v>0</v>
      </c>
      <c r="G13">
        <v>0</v>
      </c>
      <c r="H13">
        <v>1</v>
      </c>
      <c r="I13" s="3">
        <v>0</v>
      </c>
    </row>
    <row r="14" spans="1:9" ht="12">
      <c r="A14" s="8" t="s">
        <v>804</v>
      </c>
      <c r="B14">
        <v>0</v>
      </c>
      <c r="C14">
        <v>0</v>
      </c>
      <c r="D14">
        <v>2</v>
      </c>
      <c r="E14">
        <v>2</v>
      </c>
      <c r="F14">
        <v>0</v>
      </c>
      <c r="G14">
        <v>0</v>
      </c>
      <c r="H14">
        <v>1</v>
      </c>
      <c r="I14" s="3">
        <v>0</v>
      </c>
    </row>
    <row r="15" spans="1:9" ht="12">
      <c r="A15" s="8" t="s">
        <v>805</v>
      </c>
      <c r="B15">
        <v>0</v>
      </c>
      <c r="C15">
        <v>0</v>
      </c>
      <c r="D15">
        <v>2</v>
      </c>
      <c r="E15">
        <v>2</v>
      </c>
      <c r="F15">
        <v>0</v>
      </c>
      <c r="G15">
        <v>0</v>
      </c>
      <c r="H15">
        <v>1</v>
      </c>
      <c r="I15" s="3">
        <v>0</v>
      </c>
    </row>
    <row r="16" spans="1:9" ht="12">
      <c r="A16" s="8" t="s">
        <v>806</v>
      </c>
      <c r="B16">
        <v>0</v>
      </c>
      <c r="C16">
        <v>0</v>
      </c>
      <c r="D16">
        <v>3</v>
      </c>
      <c r="E16">
        <v>2</v>
      </c>
      <c r="F16">
        <v>0</v>
      </c>
      <c r="G16">
        <v>0</v>
      </c>
      <c r="H16">
        <v>2</v>
      </c>
      <c r="I16" s="3">
        <v>0</v>
      </c>
    </row>
    <row r="17" spans="1:9" ht="12">
      <c r="A17" s="8" t="s">
        <v>807</v>
      </c>
      <c r="B17">
        <v>0</v>
      </c>
      <c r="C17">
        <v>0</v>
      </c>
      <c r="D17">
        <v>3</v>
      </c>
      <c r="E17">
        <v>2</v>
      </c>
      <c r="F17">
        <v>0</v>
      </c>
      <c r="G17">
        <v>0</v>
      </c>
      <c r="H17">
        <v>2</v>
      </c>
      <c r="I17" s="3">
        <v>0</v>
      </c>
    </row>
    <row r="18" spans="1:9" ht="12">
      <c r="A18" s="8" t="s">
        <v>808</v>
      </c>
      <c r="B18">
        <v>0</v>
      </c>
      <c r="C18">
        <v>0</v>
      </c>
      <c r="D18">
        <v>5</v>
      </c>
      <c r="E18">
        <v>2</v>
      </c>
      <c r="F18">
        <v>0</v>
      </c>
      <c r="G18">
        <v>0</v>
      </c>
      <c r="H18">
        <v>2</v>
      </c>
      <c r="I18" s="3">
        <v>0</v>
      </c>
    </row>
    <row r="19" spans="1:9" ht="12">
      <c r="A19" s="8" t="s">
        <v>1232</v>
      </c>
      <c r="B19">
        <v>0</v>
      </c>
      <c r="C19">
        <v>0</v>
      </c>
      <c r="D19">
        <v>5</v>
      </c>
      <c r="E19">
        <v>2</v>
      </c>
      <c r="F19">
        <v>0</v>
      </c>
      <c r="G19">
        <v>0</v>
      </c>
      <c r="H19">
        <v>2</v>
      </c>
      <c r="I19" s="3">
        <v>1</v>
      </c>
    </row>
    <row r="20" spans="1:9" ht="12">
      <c r="A20" s="8" t="s">
        <v>917</v>
      </c>
      <c r="B20">
        <v>0</v>
      </c>
      <c r="C20">
        <v>0</v>
      </c>
      <c r="D20">
        <v>7</v>
      </c>
      <c r="E20">
        <v>2</v>
      </c>
      <c r="F20">
        <v>0</v>
      </c>
      <c r="G20">
        <v>0</v>
      </c>
      <c r="H20">
        <v>2</v>
      </c>
      <c r="I20" s="3">
        <v>1</v>
      </c>
    </row>
    <row r="21" spans="1:9" ht="12">
      <c r="A21" s="8" t="s">
        <v>918</v>
      </c>
      <c r="B21">
        <v>0</v>
      </c>
      <c r="C21">
        <v>0</v>
      </c>
      <c r="D21">
        <v>4</v>
      </c>
      <c r="E21">
        <v>2</v>
      </c>
      <c r="F21">
        <v>0</v>
      </c>
      <c r="G21">
        <v>0</v>
      </c>
      <c r="H21">
        <v>1</v>
      </c>
      <c r="I21" s="3">
        <v>1</v>
      </c>
    </row>
    <row r="22" spans="1:9" ht="12">
      <c r="A22" s="8" t="s">
        <v>919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 s="3">
        <v>0</v>
      </c>
    </row>
    <row r="23" spans="1:9" ht="12">
      <c r="A23" s="8" t="s">
        <v>920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 s="3">
        <v>0</v>
      </c>
    </row>
    <row r="24" spans="1:9" ht="12">
      <c r="A24" s="8" t="s">
        <v>689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 s="3">
        <v>0</v>
      </c>
    </row>
    <row r="25" spans="1:9" ht="12">
      <c r="A25" s="8" t="s">
        <v>690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 s="3">
        <v>0</v>
      </c>
    </row>
    <row r="26" spans="1:9" ht="12">
      <c r="A26" s="8" t="s">
        <v>691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 s="3">
        <v>0</v>
      </c>
    </row>
    <row r="27" spans="1:9" ht="12">
      <c r="A27" s="8" t="s">
        <v>1679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 s="3">
        <v>0</v>
      </c>
    </row>
    <row r="28" spans="1:9" ht="12">
      <c r="A28" s="8" t="s">
        <v>1680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 s="3">
        <v>0</v>
      </c>
    </row>
  </sheetData>
  <printOptions gridLines="1"/>
  <pageMargins left="0.78" right="0.78" top="1" bottom="1" header="0.512" footer="0.512"/>
  <pageSetup fitToHeight="26" fitToWidth="1" orientation="portrait" paperSize="9" scale="80"/>
  <headerFooter alignWithMargins="0">
    <oddHeader>&amp;C&amp;F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2004-05-11T03:06:11Z</cp:lastPrinted>
  <dcterms:created xsi:type="dcterms:W3CDTF">2001-11-02T09:46:42Z</dcterms:created>
  <dcterms:modified xsi:type="dcterms:W3CDTF">2004-11-29T08:36:41Z</dcterms:modified>
  <cp:category/>
  <cp:version/>
  <cp:contentType/>
  <cp:contentStatus/>
</cp:coreProperties>
</file>